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perkinswillinc.sharepoint.com/sites/922084.001CALTRANSATPEvalandRegionalTAProgram/Shared Documents/General/00 Shared with Caltrans/T3 Regional TA/CountsPLUS Instructions and Tools/09_LowStressATnetwork/"/>
    </mc:Choice>
  </mc:AlternateContent>
  <xr:revisionPtr revIDLastSave="12" documentId="8_{A5E0520D-C19B-4165-8213-44B8A544164F}" xr6:coauthVersionLast="47" xr6:coauthVersionMax="47" xr10:uidLastSave="{6ED7A2F2-664C-4063-8CFA-4229FA0AF25B}"/>
  <bookViews>
    <workbookView xWindow="-110" yWindow="-110" windowWidth="25820" windowHeight="15500" activeTab="1" xr2:uid="{F4AECCA2-D83F-4C78-AF7C-2AF562CB4CEE}"/>
  </bookViews>
  <sheets>
    <sheet name="README" sheetId="3" r:id="rId1"/>
    <sheet name="LTS Data Input" sheetId="1" r:id="rId2"/>
    <sheet name="Report" sheetId="5" r:id="rId3"/>
    <sheet name="Pulldown" sheetId="4" state="hidden" r:id="rId4"/>
    <sheet name="Lookup" sheetId="6" state="hidden" r:id="rId5"/>
  </sheets>
  <definedNames>
    <definedName name="BIKE_LANE_WITH_A_PARKING_LANE">Lookup!$N$2:$Q$35</definedName>
    <definedName name="BIKE_LANE_WITH_NO_PARKING_LANE">Lookup!$H$2:$L$27</definedName>
    <definedName name="BIKES_IN_MIXED_TRAFFIC">Lookup!$B$2:$F$38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1" l="1"/>
  <c r="A8" i="1"/>
  <c r="E13" i="5" l="1"/>
  <c r="F13" i="5"/>
  <c r="F19" i="5" s="1"/>
  <c r="B24" i="1" l="1"/>
  <c r="AC6" i="1" l="1" a="1"/>
  <c r="AC6" i="1" s="1"/>
  <c r="AF3" i="1" a="1"/>
  <c r="AF3" i="1" s="1"/>
  <c r="AE3" i="1"/>
  <c r="AD3" i="1"/>
  <c r="AC3" i="1" a="1"/>
  <c r="AC3" i="1" s="1"/>
  <c r="AB3" i="1" a="1"/>
  <c r="AB3" i="1" s="1"/>
  <c r="AA3" i="1" a="1"/>
  <c r="AA3" i="1" s="1"/>
  <c r="Z3" i="1"/>
  <c r="B3" i="1" s="1"/>
  <c r="AF4" i="1" a="1"/>
  <c r="AF4" i="1" s="1"/>
  <c r="AF5" i="1" a="1"/>
  <c r="AF5" i="1" s="1"/>
  <c r="AF6" i="1" a="1"/>
  <c r="AF6" i="1" s="1"/>
  <c r="AF7" i="1" a="1"/>
  <c r="AF7" i="1" s="1"/>
  <c r="AF8" i="1" a="1"/>
  <c r="AF8" i="1" s="1"/>
  <c r="AF9" i="1" a="1"/>
  <c r="AF9" i="1" s="1"/>
  <c r="AF10" i="1" a="1"/>
  <c r="AF10" i="1" s="1"/>
  <c r="AF11" i="1" a="1"/>
  <c r="AF11" i="1" s="1"/>
  <c r="AF12" i="1" a="1"/>
  <c r="AF12" i="1" s="1"/>
  <c r="AF13" i="1" a="1"/>
  <c r="AF13" i="1" s="1"/>
  <c r="AF14" i="1" a="1"/>
  <c r="AF14" i="1" s="1"/>
  <c r="AF15" i="1" a="1"/>
  <c r="AF15" i="1" s="1"/>
  <c r="AF16" i="1" a="1"/>
  <c r="AF16" i="1" s="1"/>
  <c r="AF17" i="1" a="1"/>
  <c r="AF17" i="1" s="1"/>
  <c r="AF18" i="1" a="1"/>
  <c r="AF18" i="1" s="1"/>
  <c r="AF19" i="1" a="1"/>
  <c r="AF19" i="1" s="1"/>
  <c r="AF20" i="1" a="1"/>
  <c r="AF20" i="1" s="1"/>
  <c r="AF21" i="1" a="1"/>
  <c r="AF21" i="1" s="1"/>
  <c r="AF22" i="1" a="1"/>
  <c r="AF22" i="1" s="1"/>
  <c r="AF23" i="1" a="1"/>
  <c r="AF23" i="1" s="1"/>
  <c r="AF24" i="1" a="1"/>
  <c r="AF24" i="1" s="1"/>
  <c r="AF25" i="1" a="1"/>
  <c r="AF25" i="1" s="1"/>
  <c r="AF26" i="1" a="1"/>
  <c r="AF26" i="1" s="1"/>
  <c r="AF27" i="1" a="1"/>
  <c r="AF27" i="1" s="1"/>
  <c r="AF28" i="1" a="1"/>
  <c r="AF28" i="1" s="1"/>
  <c r="AF29" i="1" a="1"/>
  <c r="AF29" i="1" s="1"/>
  <c r="AF30" i="1" a="1"/>
  <c r="AF30" i="1" s="1"/>
  <c r="AF31" i="1" a="1"/>
  <c r="AF31" i="1" s="1"/>
  <c r="AF32" i="1" a="1"/>
  <c r="AF32" i="1" s="1"/>
  <c r="AF33" i="1" a="1"/>
  <c r="AF33" i="1" s="1"/>
  <c r="AF34" i="1" a="1"/>
  <c r="AF34" i="1" s="1"/>
  <c r="AF35" i="1" a="1"/>
  <c r="AF35" i="1" s="1"/>
  <c r="AF36" i="1" a="1"/>
  <c r="AF36" i="1" s="1"/>
  <c r="AF37" i="1" a="1"/>
  <c r="AF37" i="1" s="1"/>
  <c r="AF38" i="1" a="1"/>
  <c r="AF38" i="1" s="1"/>
  <c r="AF39" i="1" a="1"/>
  <c r="AF39" i="1" s="1"/>
  <c r="AF40" i="1" a="1"/>
  <c r="AF40" i="1" s="1"/>
  <c r="AF41" i="1" a="1"/>
  <c r="AF41" i="1" s="1"/>
  <c r="AF42" i="1" a="1"/>
  <c r="AF42" i="1" s="1"/>
  <c r="AF43" i="1" a="1"/>
  <c r="AF43" i="1" s="1"/>
  <c r="AF44" i="1" a="1"/>
  <c r="AF44" i="1" s="1"/>
  <c r="AF45" i="1" a="1"/>
  <c r="AF45" i="1" s="1"/>
  <c r="AF46" i="1" a="1"/>
  <c r="AF46" i="1" s="1"/>
  <c r="AF47" i="1" a="1"/>
  <c r="AF47" i="1" s="1"/>
  <c r="AF48" i="1" a="1"/>
  <c r="AF48" i="1" s="1"/>
  <c r="AF49" i="1" a="1"/>
  <c r="AF49" i="1" s="1"/>
  <c r="AF50" i="1" a="1"/>
  <c r="AF50" i="1" s="1"/>
  <c r="AF51" i="1" a="1"/>
  <c r="AF51" i="1" s="1"/>
  <c r="AF52" i="1" a="1"/>
  <c r="AF52" i="1" s="1"/>
  <c r="AF53" i="1" a="1"/>
  <c r="AF53" i="1" s="1"/>
  <c r="AF54" i="1" a="1"/>
  <c r="AF54" i="1" s="1"/>
  <c r="AF55" i="1" a="1"/>
  <c r="AF55" i="1" s="1"/>
  <c r="AF56" i="1" a="1"/>
  <c r="AF56" i="1" s="1"/>
  <c r="AF57" i="1" a="1"/>
  <c r="AF57" i="1" s="1"/>
  <c r="AF58" i="1" a="1"/>
  <c r="AF58" i="1" s="1"/>
  <c r="AF59" i="1" a="1"/>
  <c r="AF59" i="1" s="1"/>
  <c r="AF60" i="1" a="1"/>
  <c r="AF60" i="1" s="1"/>
  <c r="AF61" i="1" a="1"/>
  <c r="AF61" i="1" s="1"/>
  <c r="AF62" i="1" a="1"/>
  <c r="AF62" i="1" s="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E4" i="1"/>
  <c r="AE5" i="1"/>
  <c r="AE6" i="1"/>
  <c r="AE7" i="1"/>
  <c r="AE8" i="1"/>
  <c r="AE9" i="1"/>
  <c r="AE10" i="1"/>
  <c r="AE11" i="1"/>
  <c r="AE12" i="1"/>
  <c r="AE13" i="1"/>
  <c r="AE14" i="1"/>
  <c r="AE15" i="1"/>
  <c r="AE16" i="1"/>
  <c r="AE17" i="1"/>
  <c r="AE18" i="1"/>
  <c r="AE19" i="1"/>
  <c r="AE20" i="1"/>
  <c r="AE21" i="1"/>
  <c r="AE22" i="1"/>
  <c r="AE23" i="1"/>
  <c r="AE24" i="1"/>
  <c r="AE25" i="1"/>
  <c r="AE26" i="1"/>
  <c r="AE27" i="1"/>
  <c r="AE28" i="1"/>
  <c r="AE29" i="1"/>
  <c r="AE30" i="1"/>
  <c r="AE31" i="1"/>
  <c r="AE32" i="1"/>
  <c r="AE33" i="1"/>
  <c r="AE34" i="1"/>
  <c r="AE35" i="1"/>
  <c r="AE36" i="1"/>
  <c r="AE37" i="1"/>
  <c r="AE38" i="1"/>
  <c r="AE39" i="1"/>
  <c r="AE40" i="1"/>
  <c r="AE41" i="1"/>
  <c r="AE42" i="1"/>
  <c r="AE43" i="1"/>
  <c r="AE44" i="1"/>
  <c r="AE45" i="1"/>
  <c r="AE46" i="1"/>
  <c r="AE47" i="1"/>
  <c r="AE48" i="1"/>
  <c r="AE49" i="1"/>
  <c r="AE50" i="1"/>
  <c r="AE51" i="1"/>
  <c r="AE52" i="1"/>
  <c r="AE53" i="1"/>
  <c r="AE54" i="1"/>
  <c r="AE55" i="1"/>
  <c r="AE56" i="1"/>
  <c r="AE57" i="1"/>
  <c r="AE58" i="1"/>
  <c r="AE59" i="1"/>
  <c r="AE60" i="1"/>
  <c r="AE61" i="1"/>
  <c r="AE62" i="1"/>
  <c r="AB7" i="1" a="1"/>
  <c r="AB7" i="1" s="1"/>
  <c r="AB4" i="1" a="1"/>
  <c r="AB4" i="1" s="1"/>
  <c r="AB5" i="1" a="1"/>
  <c r="AB5" i="1" s="1"/>
  <c r="B5" i="1" s="1"/>
  <c r="AB6" i="1" a="1"/>
  <c r="AB6" i="1" s="1"/>
  <c r="AB8" i="1" a="1"/>
  <c r="AB8" i="1" s="1"/>
  <c r="AB9" i="1" a="1"/>
  <c r="AB9" i="1" s="1"/>
  <c r="AB10" i="1" a="1"/>
  <c r="AB10" i="1" s="1"/>
  <c r="AB11" i="1" a="1"/>
  <c r="AB11" i="1" s="1"/>
  <c r="AB12" i="1" a="1"/>
  <c r="AB12" i="1" s="1"/>
  <c r="AB13" i="1" a="1"/>
  <c r="AB13" i="1" s="1"/>
  <c r="AB14" i="1" a="1"/>
  <c r="AB14" i="1" s="1"/>
  <c r="AB15" i="1" a="1"/>
  <c r="AB15" i="1" s="1"/>
  <c r="AB16" i="1" a="1"/>
  <c r="AB16" i="1" s="1"/>
  <c r="AB17" i="1" a="1"/>
  <c r="AB17" i="1" s="1"/>
  <c r="AB18" i="1" a="1"/>
  <c r="AB18" i="1" s="1"/>
  <c r="AB19" i="1" a="1"/>
  <c r="AB19" i="1" s="1"/>
  <c r="AB20" i="1" a="1"/>
  <c r="AB20" i="1" s="1"/>
  <c r="AB21" i="1" a="1"/>
  <c r="AB21" i="1" s="1"/>
  <c r="AB22" i="1" a="1"/>
  <c r="AB22" i="1" s="1"/>
  <c r="AB23" i="1" a="1"/>
  <c r="AB23" i="1" s="1"/>
  <c r="AB24" i="1" a="1"/>
  <c r="AB24" i="1" s="1"/>
  <c r="AB25" i="1" a="1"/>
  <c r="AB25" i="1" s="1"/>
  <c r="AB26" i="1" a="1"/>
  <c r="AB26" i="1" s="1"/>
  <c r="AB27" i="1" a="1"/>
  <c r="AB27" i="1" s="1"/>
  <c r="AB28" i="1" a="1"/>
  <c r="AB28" i="1" s="1"/>
  <c r="AB29" i="1" a="1"/>
  <c r="AB29" i="1" s="1"/>
  <c r="AB30" i="1" a="1"/>
  <c r="AB30" i="1" s="1"/>
  <c r="AB31" i="1" a="1"/>
  <c r="AB31" i="1" s="1"/>
  <c r="AB32" i="1" a="1"/>
  <c r="AB32" i="1" s="1"/>
  <c r="AB33" i="1" a="1"/>
  <c r="AB33" i="1" s="1"/>
  <c r="AB34" i="1" a="1"/>
  <c r="AB34" i="1" s="1"/>
  <c r="AB35" i="1" a="1"/>
  <c r="AB35" i="1" s="1"/>
  <c r="AB36" i="1" a="1"/>
  <c r="AB36" i="1" s="1"/>
  <c r="AB37" i="1" a="1"/>
  <c r="AB37" i="1" s="1"/>
  <c r="AB38" i="1" a="1"/>
  <c r="AB38" i="1" s="1"/>
  <c r="AB39" i="1" a="1"/>
  <c r="AB39" i="1" s="1"/>
  <c r="AB40" i="1" a="1"/>
  <c r="AB40" i="1" s="1"/>
  <c r="AB41" i="1" a="1"/>
  <c r="AB41" i="1" s="1"/>
  <c r="AB42" i="1" a="1"/>
  <c r="AB42" i="1" s="1"/>
  <c r="AB43" i="1" a="1"/>
  <c r="AB43" i="1" s="1"/>
  <c r="AB44" i="1" a="1"/>
  <c r="AB44" i="1" s="1"/>
  <c r="AB45" i="1" a="1"/>
  <c r="AB45" i="1" s="1"/>
  <c r="AB46" i="1" a="1"/>
  <c r="AB46" i="1" s="1"/>
  <c r="AB47" i="1" a="1"/>
  <c r="AB47" i="1" s="1"/>
  <c r="AB48" i="1" a="1"/>
  <c r="AB48" i="1" s="1"/>
  <c r="AB49" i="1" a="1"/>
  <c r="AB49" i="1" s="1"/>
  <c r="AB50" i="1" a="1"/>
  <c r="AB50" i="1" s="1"/>
  <c r="AB51" i="1" a="1"/>
  <c r="AB51" i="1" s="1"/>
  <c r="AB52" i="1" a="1"/>
  <c r="AB52" i="1" s="1"/>
  <c r="AB53" i="1" a="1"/>
  <c r="AB53" i="1" s="1"/>
  <c r="AB54" i="1" a="1"/>
  <c r="AB54" i="1" s="1"/>
  <c r="AB55" i="1" a="1"/>
  <c r="AB55" i="1" s="1"/>
  <c r="AB56" i="1" a="1"/>
  <c r="AB56" i="1" s="1"/>
  <c r="AB57" i="1" a="1"/>
  <c r="AB57" i="1" s="1"/>
  <c r="AB58" i="1" a="1"/>
  <c r="AB58" i="1" s="1"/>
  <c r="AB59" i="1" a="1"/>
  <c r="AB59" i="1" s="1"/>
  <c r="AB60" i="1" a="1"/>
  <c r="AB60" i="1" s="1"/>
  <c r="AB61" i="1" a="1"/>
  <c r="AB61" i="1" s="1"/>
  <c r="AB62" i="1" a="1"/>
  <c r="AB62" i="1" s="1"/>
  <c r="AA4" i="1" a="1"/>
  <c r="AA4" i="1" s="1"/>
  <c r="AA5" i="1" a="1"/>
  <c r="AA5" i="1" s="1"/>
  <c r="AA6" i="1" a="1"/>
  <c r="AA6" i="1" s="1"/>
  <c r="AA7" i="1" a="1"/>
  <c r="AA7" i="1" s="1"/>
  <c r="AA8" i="1" a="1"/>
  <c r="AA8" i="1" s="1"/>
  <c r="AA9" i="1" a="1"/>
  <c r="AA9" i="1" s="1"/>
  <c r="AA10" i="1" a="1"/>
  <c r="AA10" i="1" s="1"/>
  <c r="AA11" i="1" a="1"/>
  <c r="AA11" i="1" s="1"/>
  <c r="AA12" i="1" a="1"/>
  <c r="AA12" i="1" s="1"/>
  <c r="AA13" i="1" a="1"/>
  <c r="AA13" i="1" s="1"/>
  <c r="AA14" i="1" a="1"/>
  <c r="AA14" i="1" s="1"/>
  <c r="AA15" i="1" a="1"/>
  <c r="AA15" i="1" s="1"/>
  <c r="AA16" i="1" a="1"/>
  <c r="AA16" i="1" s="1"/>
  <c r="AA17" i="1" a="1"/>
  <c r="AA17" i="1" s="1"/>
  <c r="AA18" i="1" a="1"/>
  <c r="AA18" i="1" s="1"/>
  <c r="AA19" i="1" a="1"/>
  <c r="AA19" i="1" s="1"/>
  <c r="AA20" i="1" a="1"/>
  <c r="AA20" i="1" s="1"/>
  <c r="AA21" i="1" a="1"/>
  <c r="AA21" i="1" s="1"/>
  <c r="AA22" i="1" a="1"/>
  <c r="AA22" i="1" s="1"/>
  <c r="AA23" i="1" a="1"/>
  <c r="AA23" i="1" s="1"/>
  <c r="AA24" i="1" a="1"/>
  <c r="AA24" i="1" s="1"/>
  <c r="AA25" i="1" a="1"/>
  <c r="AA25" i="1" s="1"/>
  <c r="AA26" i="1" a="1"/>
  <c r="AA26" i="1" s="1"/>
  <c r="AA27" i="1" a="1"/>
  <c r="AA27" i="1" s="1"/>
  <c r="AA28" i="1" a="1"/>
  <c r="AA28" i="1" s="1"/>
  <c r="AA29" i="1" a="1"/>
  <c r="AA29" i="1" s="1"/>
  <c r="AA30" i="1" a="1"/>
  <c r="AA30" i="1" s="1"/>
  <c r="AA31" i="1" a="1"/>
  <c r="AA31" i="1" s="1"/>
  <c r="AA32" i="1" a="1"/>
  <c r="AA32" i="1" s="1"/>
  <c r="AA33" i="1" a="1"/>
  <c r="AA33" i="1" s="1"/>
  <c r="AA34" i="1" a="1"/>
  <c r="AA34" i="1" s="1"/>
  <c r="AA35" i="1" a="1"/>
  <c r="AA35" i="1" s="1"/>
  <c r="AA36" i="1" a="1"/>
  <c r="AA36" i="1" s="1"/>
  <c r="AA37" i="1" a="1"/>
  <c r="AA37" i="1" s="1"/>
  <c r="AA38" i="1" a="1"/>
  <c r="AA38" i="1" s="1"/>
  <c r="AA39" i="1" a="1"/>
  <c r="AA39" i="1" s="1"/>
  <c r="AA40" i="1" a="1"/>
  <c r="AA40" i="1" s="1"/>
  <c r="AA41" i="1" a="1"/>
  <c r="AA41" i="1" s="1"/>
  <c r="AA42" i="1" a="1"/>
  <c r="AA42" i="1" s="1"/>
  <c r="AA43" i="1" a="1"/>
  <c r="AA43" i="1" s="1"/>
  <c r="AA44" i="1" a="1"/>
  <c r="AA44" i="1" s="1"/>
  <c r="AA45" i="1" a="1"/>
  <c r="AA45" i="1" s="1"/>
  <c r="AA46" i="1" a="1"/>
  <c r="AA46" i="1" s="1"/>
  <c r="AA47" i="1" a="1"/>
  <c r="AA47" i="1" s="1"/>
  <c r="AA48" i="1" a="1"/>
  <c r="AA48" i="1" s="1"/>
  <c r="AA49" i="1" a="1"/>
  <c r="AA49" i="1" s="1"/>
  <c r="AA50" i="1" a="1"/>
  <c r="AA50" i="1" s="1"/>
  <c r="AA51" i="1" a="1"/>
  <c r="AA51" i="1" s="1"/>
  <c r="AA52" i="1" a="1"/>
  <c r="AA52" i="1" s="1"/>
  <c r="AA53" i="1" a="1"/>
  <c r="AA53" i="1" s="1"/>
  <c r="AA54" i="1" a="1"/>
  <c r="AA54" i="1" s="1"/>
  <c r="AA55" i="1" a="1"/>
  <c r="AA55" i="1" s="1"/>
  <c r="AA56" i="1" a="1"/>
  <c r="AA56" i="1" s="1"/>
  <c r="AA57" i="1" a="1"/>
  <c r="AA57" i="1" s="1"/>
  <c r="AA58" i="1" a="1"/>
  <c r="AA58" i="1" s="1"/>
  <c r="AA59" i="1" a="1"/>
  <c r="AA59" i="1" s="1"/>
  <c r="AA60" i="1" a="1"/>
  <c r="AA60" i="1" s="1"/>
  <c r="AA61" i="1" a="1"/>
  <c r="AA61" i="1" s="1"/>
  <c r="AA62" i="1" a="1"/>
  <c r="AA62" i="1" s="1"/>
  <c r="Z4" i="1"/>
  <c r="Z5" i="1"/>
  <c r="Z6" i="1"/>
  <c r="Z7" i="1"/>
  <c r="Z8" i="1"/>
  <c r="B8" i="1" s="1"/>
  <c r="Z9" i="1"/>
  <c r="Z10" i="1"/>
  <c r="Z11" i="1"/>
  <c r="Z12" i="1"/>
  <c r="B12" i="1" s="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AC5" i="1" a="1"/>
  <c r="AC5" i="1" s="1"/>
  <c r="AC7" i="1" a="1"/>
  <c r="AC7" i="1" s="1"/>
  <c r="AC8" i="1" a="1"/>
  <c r="AC8" i="1" s="1"/>
  <c r="AC9" i="1" a="1"/>
  <c r="AC9" i="1" s="1"/>
  <c r="AC10" i="1" a="1"/>
  <c r="AC10" i="1" s="1"/>
  <c r="AC11" i="1" a="1"/>
  <c r="AC11" i="1" s="1"/>
  <c r="B11" i="1" s="1"/>
  <c r="AC12" i="1" a="1"/>
  <c r="AC12" i="1" s="1"/>
  <c r="AC13" i="1" a="1"/>
  <c r="AC13" i="1" s="1"/>
  <c r="AC14" i="1" a="1"/>
  <c r="AC14" i="1" s="1"/>
  <c r="AC15" i="1" a="1"/>
  <c r="AC15" i="1" s="1"/>
  <c r="AC16" i="1" a="1"/>
  <c r="AC16" i="1" s="1"/>
  <c r="AC17" i="1" a="1"/>
  <c r="AC17" i="1" s="1"/>
  <c r="AC18" i="1" a="1"/>
  <c r="AC18" i="1" s="1"/>
  <c r="AC19" i="1" a="1"/>
  <c r="AC19" i="1" s="1"/>
  <c r="AC20" i="1" a="1"/>
  <c r="AC20" i="1" s="1"/>
  <c r="AC21" i="1" a="1"/>
  <c r="AC21" i="1" s="1"/>
  <c r="AC22" i="1" a="1"/>
  <c r="AC22" i="1" s="1"/>
  <c r="AC23" i="1" a="1"/>
  <c r="AC23" i="1" s="1"/>
  <c r="AC24" i="1" a="1"/>
  <c r="AC24" i="1" s="1"/>
  <c r="AC25" i="1" a="1"/>
  <c r="AC25" i="1" s="1"/>
  <c r="AC26" i="1" a="1"/>
  <c r="AC26" i="1" s="1"/>
  <c r="AC27" i="1" a="1"/>
  <c r="AC27" i="1" s="1"/>
  <c r="AC28" i="1" a="1"/>
  <c r="AC28" i="1" s="1"/>
  <c r="AC29" i="1" a="1"/>
  <c r="AC29" i="1" s="1"/>
  <c r="AC30" i="1" a="1"/>
  <c r="AC30" i="1" s="1"/>
  <c r="AC31" i="1" a="1"/>
  <c r="AC31" i="1" s="1"/>
  <c r="AC32" i="1" a="1"/>
  <c r="AC32" i="1" s="1"/>
  <c r="AC33" i="1" a="1"/>
  <c r="AC33" i="1" s="1"/>
  <c r="AC34" i="1" a="1"/>
  <c r="AC34" i="1" s="1"/>
  <c r="AC35" i="1" a="1"/>
  <c r="AC35" i="1" s="1"/>
  <c r="AC36" i="1" a="1"/>
  <c r="AC36" i="1" s="1"/>
  <c r="AC37" i="1" a="1"/>
  <c r="AC37" i="1" s="1"/>
  <c r="AC38" i="1" a="1"/>
  <c r="AC38" i="1" s="1"/>
  <c r="AC39" i="1" a="1"/>
  <c r="AC39" i="1" s="1"/>
  <c r="AC40" i="1" a="1"/>
  <c r="AC40" i="1" s="1"/>
  <c r="AC41" i="1" a="1"/>
  <c r="AC41" i="1" s="1"/>
  <c r="AC42" i="1" a="1"/>
  <c r="AC42" i="1" s="1"/>
  <c r="AC43" i="1" a="1"/>
  <c r="AC43" i="1" s="1"/>
  <c r="AC44" i="1" a="1"/>
  <c r="AC44" i="1" s="1"/>
  <c r="AC45" i="1" a="1"/>
  <c r="AC45" i="1" s="1"/>
  <c r="AC46" i="1" a="1"/>
  <c r="AC46" i="1" s="1"/>
  <c r="AC47" i="1" a="1"/>
  <c r="AC47" i="1" s="1"/>
  <c r="AC48" i="1" a="1"/>
  <c r="AC48" i="1" s="1"/>
  <c r="AC49" i="1" a="1"/>
  <c r="AC49" i="1" s="1"/>
  <c r="AC50" i="1" a="1"/>
  <c r="AC50" i="1" s="1"/>
  <c r="AC51" i="1" a="1"/>
  <c r="AC51" i="1" s="1"/>
  <c r="AC52" i="1" a="1"/>
  <c r="AC52" i="1" s="1"/>
  <c r="AC53" i="1" a="1"/>
  <c r="AC53" i="1" s="1"/>
  <c r="AC54" i="1" a="1"/>
  <c r="AC54" i="1" s="1"/>
  <c r="AC55" i="1" a="1"/>
  <c r="AC55" i="1" s="1"/>
  <c r="AC56" i="1" a="1"/>
  <c r="AC56" i="1" s="1"/>
  <c r="AC57" i="1" a="1"/>
  <c r="AC57" i="1" s="1"/>
  <c r="AC58" i="1" a="1"/>
  <c r="AC58" i="1" s="1"/>
  <c r="AC59" i="1" a="1"/>
  <c r="AC59" i="1" s="1"/>
  <c r="AC60" i="1" a="1"/>
  <c r="AC60" i="1" s="1"/>
  <c r="AC61" i="1" a="1"/>
  <c r="AC61" i="1" s="1"/>
  <c r="AC62" i="1" a="1"/>
  <c r="AC62" i="1" s="1"/>
  <c r="AC4" i="1" a="1"/>
  <c r="AC4" i="1" s="1"/>
  <c r="B13" i="1"/>
  <c r="B14" i="1"/>
  <c r="B15" i="1"/>
  <c r="B16" i="1"/>
  <c r="B17" i="1"/>
  <c r="B18" i="1"/>
  <c r="B19" i="1"/>
  <c r="B20" i="1"/>
  <c r="B21" i="1"/>
  <c r="B22" i="1"/>
  <c r="B23" i="1"/>
  <c r="B25" i="1"/>
  <c r="B26" i="1"/>
  <c r="B27" i="1"/>
  <c r="B28" i="1"/>
  <c r="B29" i="1"/>
  <c r="B30" i="1"/>
  <c r="B31" i="1"/>
  <c r="B32" i="1"/>
  <c r="B33" i="1"/>
  <c r="B34" i="1"/>
  <c r="B35" i="1"/>
  <c r="B36" i="1"/>
  <c r="B37" i="1"/>
  <c r="B38" i="1"/>
  <c r="B39" i="1"/>
  <c r="B41" i="1"/>
  <c r="B42" i="1"/>
  <c r="B43" i="1"/>
  <c r="B44" i="1"/>
  <c r="B45" i="1"/>
  <c r="B46" i="1"/>
  <c r="B47" i="1"/>
  <c r="B48" i="1"/>
  <c r="B49" i="1"/>
  <c r="B50" i="1"/>
  <c r="B51" i="1"/>
  <c r="B52" i="1"/>
  <c r="B53" i="1"/>
  <c r="B54" i="1"/>
  <c r="B55" i="1"/>
  <c r="B56" i="1"/>
  <c r="B57" i="1"/>
  <c r="B58" i="1"/>
  <c r="B59" i="1"/>
  <c r="B60" i="1"/>
  <c r="B61" i="1"/>
  <c r="B62" i="1"/>
  <c r="B6" i="1" l="1"/>
  <c r="D32" i="5" s="1"/>
  <c r="B4" i="1"/>
  <c r="B7" i="1"/>
  <c r="B10" i="1"/>
  <c r="B9" i="1"/>
  <c r="B40" i="1"/>
  <c r="A62" i="1"/>
  <c r="A4" i="1"/>
  <c r="A5" i="1"/>
  <c r="A6"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3" i="1"/>
  <c r="D27" i="5" l="1"/>
  <c r="F14" i="5"/>
  <c r="F21" i="5" s="1"/>
  <c r="D26" i="5"/>
  <c r="D30" i="5"/>
  <c r="D29" i="5"/>
  <c r="D31" i="5"/>
  <c r="D28" i="5"/>
  <c r="E14" i="5"/>
  <c r="E31" i="5" l="1"/>
  <c r="E28" i="5"/>
  <c r="E29" i="5"/>
  <c r="E32" i="5"/>
  <c r="E30" i="5"/>
  <c r="E26" i="5"/>
  <c r="E27" i="5"/>
  <c r="D33" i="5"/>
  <c r="E33"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Eiji Toda</author>
  </authors>
  <commentList>
    <comment ref="T1" authorId="0" shapeId="0" xr:uid="{6569F06E-E1DE-483B-BE06-567374EBDAC1}">
      <text>
        <r>
          <rPr>
            <b/>
            <sz val="9"/>
            <color indexed="81"/>
            <rFont val="Tahoma"/>
            <family val="2"/>
          </rPr>
          <t>Refer to README cell E39 for Bike Lane definition.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tc={4913042B-F79E-4973-87EE-F845A121F69D}</author>
  </authors>
  <commentList>
    <comment ref="B79" authorId="0" shapeId="0" xr:uid="{4913042B-F79E-4973-87EE-F845A121F69D}">
      <text>
        <t>[Threaded comment]
Your version of Excel allows you to read this threaded comment; however, any edits to it will get removed if the file is opened in a newer version of Excel. Learn more: https://go.microsoft.com/fwlink/?linkid=870924
Comment:
    @Drusilla van Hengel The original methodology table has 3 and 3+ lanes but they are consolidated into one category "2+ lane" because from there on any facility will always be rated 3+ LTS.
Reply:
    great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<sst xmlns="http://schemas.openxmlformats.org/spreadsheetml/2006/main" count="906" uniqueCount="186">
  <si>
    <t>SHEETS IN THIS WORKBOOK</t>
  </si>
  <si>
    <t>Sheet Name</t>
  </si>
  <si>
    <t>Editable?</t>
  </si>
  <si>
    <t>Description</t>
  </si>
  <si>
    <t>README</t>
  </si>
  <si>
    <t>No</t>
  </si>
  <si>
    <t>Meta data of this workbook</t>
  </si>
  <si>
    <t>Report Card</t>
  </si>
  <si>
    <r>
      <t xml:space="preserve">Summary table of calculated metrics based on the 'LTS Data Input' sheet
- The </t>
    </r>
    <r>
      <rPr>
        <b/>
        <sz val="11"/>
        <color theme="1"/>
        <rFont val="Segoe UI"/>
        <family val="2"/>
        <scheme val="minor"/>
      </rPr>
      <t>Total Length of AT Network</t>
    </r>
    <r>
      <rPr>
        <sz val="11"/>
        <color theme="1"/>
        <rFont val="Segoe UI"/>
        <family val="2"/>
        <scheme val="minor"/>
      </rPr>
      <t xml:space="preserve"> table is a two-by-two table showing absolute length of bike facilities by level of traffic stress (all levels versus low stress) and project status (all including planned and implemented versus implemented). 
- The </t>
    </r>
    <r>
      <rPr>
        <b/>
        <sz val="11"/>
        <color theme="1"/>
        <rFont val="Segoe UI"/>
        <family val="2"/>
        <scheme val="minor"/>
      </rPr>
      <t>Percent Length</t>
    </r>
    <r>
      <rPr>
        <sz val="11"/>
        <color theme="1"/>
        <rFont val="Segoe UI"/>
        <family val="2"/>
        <scheme val="minor"/>
      </rPr>
      <t xml:space="preserve"> table shows the percent of bike facilities implemented for all levels of traffic stress (length of all implemented bike facilities divided by length of all planned bike facilities) and the percent length of low-stress bike facilities implemented (length of implemented low-stress bike facilities divided by length of all implemented bike facilities).
-</t>
    </r>
    <r>
      <rPr>
        <b/>
        <sz val="11"/>
        <color theme="1"/>
        <rFont val="Segoe UI"/>
        <family val="2"/>
        <scheme val="minor"/>
      </rPr>
      <t xml:space="preserve"> </t>
    </r>
    <r>
      <rPr>
        <sz val="11"/>
        <color theme="1"/>
        <rFont val="Segoe UI"/>
        <family val="2"/>
        <scheme val="minor"/>
      </rPr>
      <t xml:space="preserve">The </t>
    </r>
    <r>
      <rPr>
        <b/>
        <sz val="11"/>
        <color theme="1"/>
        <rFont val="Segoe UI"/>
        <family val="2"/>
        <scheme val="minor"/>
      </rPr>
      <t xml:space="preserve">Low-Stress Network by ATP Cycle </t>
    </r>
    <r>
      <rPr>
        <sz val="11"/>
        <color theme="1"/>
        <rFont val="Segoe UI"/>
        <family val="2"/>
        <scheme val="minor"/>
      </rPr>
      <t>table shows the length of ATP-funded implemented projects and percent of the full active transportation network that is funded by ATP.</t>
    </r>
  </si>
  <si>
    <t>LTS Data Input</t>
  </si>
  <si>
    <t>Yes</t>
  </si>
  <si>
    <t>List of bike facility segments to be used by reporting grant recipient to categorize level of traffic stress and feed data for metric calculation</t>
  </si>
  <si>
    <t>Pulldown</t>
  </si>
  <si>
    <t>No (Hidden)</t>
  </si>
  <si>
    <t>List of items in pulldown menu in the Data sheet. The break points are defined based on the Level of Traffic Stress Criteria (version 1.0 and 2.2) developed by Peter G. Furth at Northeastern University.</t>
  </si>
  <si>
    <t>Lookup</t>
  </si>
  <si>
    <t>Lookup tables referenced by the Data sheet to identify level of traffic stress. The classification criteria are defined based on  the Level of Traffic Stress Criteria (version 1.0 and 2.2) developed by Peter G. Furth at Northeastern University.</t>
  </si>
  <si>
    <t>HOW TO USE THIS WORKBOOK</t>
  </si>
  <si>
    <t>Step</t>
  </si>
  <si>
    <t>Sheet (Cell Range)</t>
  </si>
  <si>
    <t>Instruction</t>
  </si>
  <si>
    <t>&lt;FILL OUT BASIC INFORMATION&gt;
Starting from Row 3, fill in cells from Column C to J (ATP Funded (Yes/No), ATP Cycle number if ATP funded), Street Name, Starting Point, Ending Point, Planned Segment Length, Implemented Segment Length, Facility Type), one bike segment per row.</t>
  </si>
  <si>
    <t xml:space="preserve">&lt;IDENTIFY/ASSIGN LEVEL OF TRAFFIC STRESS&gt;
If you have the level of traffic stress data for each segment, fill out Column B for each segment (Override the formula with "Yes" if level of traffic stress is 1 or 2, otherwise "No").
If you do not have traffic stress data for each segment, fill out only white-highlighted cells Columns K through X, selecting values from drop down menu for each segment. Refer to the "Data Sheet Meta Data" table below for detailed descriptions of what each column in the "Data" sheet is asking for. Cells in Column B will return whether a given segment's level of traffic stress is low or not low based on your inputs. </t>
  </si>
  <si>
    <t>DATA SHEET META DATA</t>
  </si>
  <si>
    <t>Column</t>
  </si>
  <si>
    <t>Attribute</t>
  </si>
  <si>
    <t>Definition (See Appendix for visuals)</t>
  </si>
  <si>
    <t>Other Notes</t>
  </si>
  <si>
    <t>A</t>
  </si>
  <si>
    <t>ID</t>
  </si>
  <si>
    <t>Identification number of every bike facility segment recorded.</t>
  </si>
  <si>
    <t>B</t>
  </si>
  <si>
    <t>LEVEL OF TRAFFIC STRESS (Do not address this column, unless data is available)</t>
  </si>
  <si>
    <t>Low Stress (Yes/No)</t>
  </si>
  <si>
    <t>Whether the bike facility segment is classified as low level of traffic stress. "Yes" if level of traffic stress is 2 or lower, and "No" is 3 or higher based on the characteristics of the facility. This field updates automatically. Type in "Yes" or "No" manually if level of traffic stress for each segment is available already.</t>
  </si>
  <si>
    <t>C</t>
  </si>
  <si>
    <t>ATP FUNDING</t>
  </si>
  <si>
    <t>ATP Funded</t>
  </si>
  <si>
    <t>D</t>
  </si>
  <si>
    <t>ATP Cycle #</t>
  </si>
  <si>
    <t>Whether this project was ATP-funded (yes/no)</t>
  </si>
  <si>
    <t>E</t>
  </si>
  <si>
    <t>FILL OUT FOR ALL SEGMENTS</t>
  </si>
  <si>
    <t>Street Name</t>
  </si>
  <si>
    <t>Name of the street that a given bike facility is part of.</t>
  </si>
  <si>
    <t>F</t>
  </si>
  <si>
    <t>Starting Point</t>
  </si>
  <si>
    <t>As a reference, name the point (cross street or any landmark) where a given bike facility begins.</t>
  </si>
  <si>
    <t>G</t>
  </si>
  <si>
    <t>Ending Point</t>
  </si>
  <si>
    <t>As a reference, name the point (cross street or any landmark) where a given bike facility ends. Ignore this column for projects at intersection approaches.</t>
  </si>
  <si>
    <t>H</t>
  </si>
  <si>
    <t>Planned Segment Length (mi)</t>
  </si>
  <si>
    <t>Length (miles) of the full planned network segment that a given bike facility is part of.</t>
  </si>
  <si>
    <t>I</t>
  </si>
  <si>
    <t>Implemented Segment Length (mi)</t>
  </si>
  <si>
    <t>Length (miles) of implemented bike facility. If the network is only planned and not implemented, enter zero.</t>
  </si>
  <si>
    <t>J</t>
  </si>
  <si>
    <t>Facility Type</t>
  </si>
  <si>
    <t>K</t>
  </si>
  <si>
    <t>FILL OUT IF BIKE LANE WITH NO PARKING LANE</t>
  </si>
  <si>
    <t>Number of lanes</t>
  </si>
  <si>
    <t xml:space="preserve">Number of lanes for motorized vehicles on the street that a given bike facility is part of. </t>
  </si>
  <si>
    <t>1. If bike lane is frequently blocked (as may be the case in commercial areas), or if parking is allowed in an advisory lane, use mixed traffic criteria.
2. Use mixed traffic criteria if it would result in lower LTS.</t>
  </si>
  <si>
    <t>L</t>
  </si>
  <si>
    <t>Bike lane width</t>
  </si>
  <si>
    <t>Width (feet) of a given bike lane.
Bike lane width includes any marked buffer next to the bike lane; also, add 2 ft if road has one thru lane per direction and a central two-way turn lane.
Minimum bike lane width is 4 ft next to a curb and 3.5 ft next to a road edge or discontinuous gutter seam. For narrower bike lanes, use Mixed Traffic criteria.</t>
  </si>
  <si>
    <t>M</t>
  </si>
  <si>
    <t>N</t>
  </si>
  <si>
    <t>FILL OUT IF BIKE LANE WITH A PARKING LANE</t>
  </si>
  <si>
    <t>1. If bike lane is frequently blocked (as may be the case in commercial areas), use mixed traffic criteria.
2. Use mixed traffic criteria if it would result in lower LTS.</t>
  </si>
  <si>
    <t>O</t>
  </si>
  <si>
    <t>Bike lane width (combined width of bike and parking lanes)</t>
  </si>
  <si>
    <t>P</t>
  </si>
  <si>
    <t>Q</t>
  </si>
  <si>
    <t>FILL OUT IF BIKES IN MIXED TRAFFIC</t>
  </si>
  <si>
    <t>Street width (thru lanes per direction)</t>
  </si>
  <si>
    <t xml:space="preserve">
*A one-way street is “narrow” if its width is less than 30 ft with parking on both sides, less than 22 ft with parking on one side, or less than 15 ft with no parking. Otherwise, it is “wide.”</t>
  </si>
  <si>
    <t>R</t>
  </si>
  <si>
    <t>Speed limit or prevailing speed</t>
  </si>
  <si>
    <t>S</t>
  </si>
  <si>
    <t>Average Daily Traffic</t>
  </si>
  <si>
    <t>The total volume of vehicle traffic of the road that a given bike facility is part of, for a year divided by 365 days.</t>
  </si>
  <si>
    <t>T</t>
  </si>
  <si>
    <t>FILL OUT IF INTERSECTION IN BIKE LANE: Intersection Approaches in the Presence of a Right Turn Lane</t>
  </si>
  <si>
    <t>Single right-turn lane up to 150 ft long, starting abruptly while the 
bike lane continues straight; intersection angle such that 
turning speed is &lt; 15 mph (True/False)</t>
  </si>
  <si>
    <t>Whether a given bike lane at an intersection meets all the conditions described on the left.</t>
  </si>
  <si>
    <t>“Bike lane” here means either a pocket bike lane (between the RT lane and a through lane), or a bike lane marked within the right turn lane. These criteria do not apply if a segregated bike lane is kept to the right of a right turn lane and provided a safe means of crossing.</t>
  </si>
  <si>
    <t>U</t>
  </si>
  <si>
    <t>FILL OUT IF  INTERSECTION IN MIXED TRAFFIC: Intersection Approaches in the Presence of a Right Turn Lane</t>
  </si>
  <si>
    <t>Single right-turn lane with length between 75 and 150 ft, and intersection angle and curb radius limit turning speed to 15 mph (TRUE or FALSE)</t>
  </si>
  <si>
    <t>Whether a given bike way in a mixed traffic environment at an intersection meets all the conditions described on the left.</t>
  </si>
  <si>
    <t xml:space="preserve">Bikes use general purpose lane at intersection. </t>
  </si>
  <si>
    <t>V</t>
  </si>
  <si>
    <t>FILL OUT IF UNSIGNALIZED CROSSINGS</t>
  </si>
  <si>
    <t>Crossing Island (TRUE/FALSE)</t>
  </si>
  <si>
    <t>Whether a median crossing island for pedestrians and bicyclists are present.</t>
  </si>
  <si>
    <t>W</t>
  </si>
  <si>
    <t>Width (in number of lanes) of the street being crossed.</t>
  </si>
  <si>
    <t>X</t>
  </si>
  <si>
    <t>Project Name:</t>
  </si>
  <si>
    <t>Agency Name:</t>
  </si>
  <si>
    <t>ATP Cycle No:</t>
  </si>
  <si>
    <t>PPNO/Federal ID:</t>
  </si>
  <si>
    <t>Total Length of Active Transportation (AT) Network</t>
  </si>
  <si>
    <t>Status</t>
  </si>
  <si>
    <t>All (Planned + Implemented)</t>
  </si>
  <si>
    <t>Implemented</t>
  </si>
  <si>
    <t>Level of Traffic Stress</t>
  </si>
  <si>
    <t>All Levels</t>
  </si>
  <si>
    <t>Low Stress</t>
  </si>
  <si>
    <t>Percent Length</t>
  </si>
  <si>
    <t>% All Active Transportation Network Implemented (B/A)</t>
  </si>
  <si>
    <t>% Implemented Network that is Low Stress (D/B)</t>
  </si>
  <si>
    <t>Low-Stress Network by ATP Cycle</t>
  </si>
  <si>
    <t>Low Stress Network Implemented with ATP Funds (mi)</t>
  </si>
  <si>
    <t>Total</t>
  </si>
  <si>
    <t>Prevailing speed (or speed limit)</t>
  </si>
  <si>
    <t>Crossing Island</t>
  </si>
  <si>
    <t>Bike lanes with no parking lane</t>
  </si>
  <si>
    <t>Bike lanes with a parking lane</t>
  </si>
  <si>
    <t>Mixed traffic</t>
  </si>
  <si>
    <t>Bike lane: Intersection Approaches in the Presence of a Right Turn Lane</t>
  </si>
  <si>
    <t>Mixed traffic: Intersection Approaches in the Presence of a Right Turn Lane</t>
  </si>
  <si>
    <t>Unsignalized Crossings</t>
  </si>
  <si>
    <t>Stand-alone paths</t>
  </si>
  <si>
    <t>2-way, 2 lanes per direction</t>
  </si>
  <si>
    <t>less than 15 ft</t>
  </si>
  <si>
    <t>33.5-38.5</t>
  </si>
  <si>
    <t>1 thru lane per direction or contraflow lane</t>
  </si>
  <si>
    <t>FACILITY TYPE</t>
  </si>
  <si>
    <t>BIKES IN MIXED TRAFFIC</t>
  </si>
  <si>
    <t>BIKE LANE WITH NO PARKING LANE</t>
  </si>
  <si>
    <t>BIKE LANE WITH A PARKING LANE</t>
  </si>
  <si>
    <t>Crossing</t>
  </si>
  <si>
    <t>ADT</t>
  </si>
  <si>
    <t>Prevailing Speed</t>
  </si>
  <si>
    <t>Segregated paths (sidepaths, cycle tracks)</t>
  </si>
  <si>
    <t>Unlaned 2-way street (no centerline)</t>
  </si>
  <si>
    <t>0-600</t>
  </si>
  <si>
    <t>0 - 23.5</t>
  </si>
  <si>
    <t>less than 6 ft</t>
  </si>
  <si>
    <t>0-28.5</t>
  </si>
  <si>
    <t>Up to 3 lanes</t>
  </si>
  <si>
    <t>Up to 25 mph</t>
  </si>
  <si>
    <t>Present</t>
  </si>
  <si>
    <t>2-way with 1 lane per direction and centerline, or wide* 1-way, 1-lane</t>
  </si>
  <si>
    <t>601-750</t>
  </si>
  <si>
    <t>23.5-28.5</t>
  </si>
  <si>
    <t>2 thru lanes per direction</t>
  </si>
  <si>
    <t>6+ ft</t>
  </si>
  <si>
    <t>28.5-33.5</t>
  </si>
  <si>
    <t>2 thru lane per direction or contraflow lane</t>
  </si>
  <si>
    <t>15+ ft</t>
  </si>
  <si>
    <t>4 -5 lanes</t>
  </si>
  <si>
    <t>30 mph</t>
  </si>
  <si>
    <t>Not Present</t>
  </si>
  <si>
    <t>Narrow* one-way, 1-lane</t>
  </si>
  <si>
    <t>751-1000</t>
  </si>
  <si>
    <t>3+ lanes per direction</t>
  </si>
  <si>
    <t>1-way multilane</t>
  </si>
  <si>
    <t>6+ lanes</t>
  </si>
  <si>
    <t>35 mph</t>
  </si>
  <si>
    <t>2+ thru lanes per direction</t>
  </si>
  <si>
    <t>1001-1500</t>
  </si>
  <si>
    <t>38.5+</t>
  </si>
  <si>
    <t>40+</t>
  </si>
  <si>
    <t>1501-3000</t>
  </si>
  <si>
    <t>other 2-way multilane</t>
  </si>
  <si>
    <t>3001+</t>
  </si>
  <si>
    <t>UNSIGNALIZED CROSSINGS</t>
  </si>
  <si>
    <t>Low LTS?</t>
  </si>
  <si>
    <t>LTS</t>
  </si>
  <si>
    <t>Low LTS?2</t>
  </si>
  <si>
    <t>Any</t>
  </si>
  <si>
    <t>Report</t>
  </si>
  <si>
    <t>Go to the "Report" sheet. You will find the computed evaluation metric (percent low-stress active transportation network) in Cell E33.</t>
  </si>
  <si>
    <t>LTS Data Input (Column C through J)</t>
  </si>
  <si>
    <t xml:space="preserve">LTS Data Input (Column K through X) </t>
  </si>
  <si>
    <t xml:space="preserve">Reach (feet) of a given bike lane, or the distance between the curb face to the edge of the bike lane, including the width of the parking lane.
Bike lane reach includes any marked buffer next to the bike lane; also, add 2 ft if road has one thru lane per direction and a central two-way turn lane.
Minimum bike lane reach is 12 ft. For narrower reach, use Mixed Traffic criteria. </t>
  </si>
  <si>
    <t>Prevailing speed (if not available use speed limit)</t>
  </si>
  <si>
    <t>The average speed driven among 85% of the drivers using the road that a given bike facility is part of. If prevailing speed is not available, use speed limit.</t>
  </si>
  <si>
    <r>
      <t>Select the type of a given bike facility from the dropdown menu. Refer to the Appendix in the separate methodology docume</t>
    </r>
    <r>
      <rPr>
        <sz val="11"/>
        <rFont val="Segoe UI"/>
        <family val="2"/>
        <scheme val="minor"/>
      </rPr>
      <t>nt, "LTS_Instructions"</t>
    </r>
    <r>
      <rPr>
        <sz val="11"/>
        <color theme="1"/>
        <rFont val="Segoe UI"/>
        <family val="2"/>
        <scheme val="minor"/>
      </rPr>
      <t xml:space="preserve"> for detailed characteristics of each facility type.</t>
    </r>
  </si>
  <si>
    <t>Number and width of vehicular roadway (4 options)
- Unlaned 2-way street (no centerline)
- 2-way with 1 lane per direction and centerline, or wide* 1-way, 1-lane
- Narrow* one-way, 1-lane
- 2+ thru lanes per direction
Refer to the "LOW-STRESS ACTIVE TRANSPORTATION NETWORK" instructions document for reference images and descriptions as a guide.</t>
  </si>
  <si>
    <t>% of Implemented Low Stress Network with ATP Funds</t>
  </si>
  <si>
    <t>If the project was fully or partially ATP-funded, add the cycle that funded the project. If not ATP-funded, leave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</si>
</sst>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_(* \(#,##0.00\);_(* &quot;-&quot;??_);_(@_)"/>
    <numFmt numFmtId="164" formatCode="00000"/>
    <numFmt numFmtId="165" formatCode="0\ &quot;ft (B)&quot;"/>
    <numFmt numFmtId="166" formatCode="0\ &quot;ft (D)&quot;"/>
    <numFmt numFmtId="167" formatCode="0\ &quot;ft&quot;"/>
    <numFmt numFmtId="168" formatCode="0.0"/>
    <numFmt numFmtId="169" formatCode="0.0\ &quot;mi (B)&quot;"/>
    <numFmt numFmtId="170" formatCode="0.0\ &quot;mi (A)&quot;"/>
    <numFmt numFmtId="171" formatCode="0.0\ &quot;mi (C)&quot;"/>
    <numFmt numFmtId="172" formatCode="0.0\ &quot;mi (D)&quot;"/>
    <numFmt numFmtId="173" formatCode="0.0\ &quot;mi&quot;"/>
  </numFmts>
  <fonts count="19" x14ac:knownFonts="1">
    <font>
      <sz val="11"/>
      <color theme="1"/>
      <name val="Segoe UI"/>
      <family val="2"/>
      <scheme val="minor"/>
    </font>
    <font>
      <sz val="8"/>
      <name val="Segoe UI"/>
      <family val="2"/>
      <scheme val="minor"/>
    </font>
    <font>
      <sz val="11"/>
      <color theme="2"/>
      <name val="Segoe UI"/>
      <family val="2"/>
      <scheme val="minor"/>
    </font>
    <font>
      <b/>
      <sz val="11"/>
      <color theme="1"/>
      <name val="Segoe UI"/>
      <family val="2"/>
      <scheme val="minor"/>
    </font>
    <font>
      <b/>
      <sz val="11"/>
      <color theme="0"/>
      <name val="Segoe UI"/>
      <family val="2"/>
      <scheme val="minor"/>
    </font>
    <font>
      <sz val="11"/>
      <name val="Segoe UI"/>
      <family val="2"/>
      <scheme val="minor"/>
    </font>
    <font>
      <b/>
      <sz val="9"/>
      <color indexed="81"/>
      <name val="Tahoma"/>
      <family val="2"/>
    </font>
    <font>
      <sz val="11"/>
      <color theme="1"/>
      <name val="Calibri"/>
      <family val="2"/>
    </font>
    <font>
      <sz val="12"/>
      <color theme="1"/>
      <name val="Calibri"/>
      <family val="2"/>
    </font>
    <font>
      <sz val="11"/>
      <name val="Calibri"/>
      <family val="2"/>
    </font>
    <font>
      <sz val="14"/>
      <color theme="1"/>
      <name val="Calibri"/>
      <family val="2"/>
    </font>
    <font>
      <b/>
      <sz val="14"/>
      <color theme="1"/>
      <name val="Calibri"/>
      <family val="2"/>
    </font>
    <font>
      <b/>
      <sz val="11"/>
      <color theme="1"/>
      <name val="Calibri"/>
      <family val="2"/>
    </font>
    <font>
      <i/>
      <sz val="11"/>
      <color theme="1"/>
      <name val="Calibri"/>
      <family val="2"/>
    </font>
    <font>
      <b/>
      <sz val="11"/>
      <color rgb="FFC00000"/>
      <name val="Calibri"/>
      <family val="2"/>
    </font>
    <font>
      <i/>
      <sz val="9"/>
      <color theme="1"/>
      <name val="Calibri"/>
      <family val="2"/>
    </font>
    <font>
      <sz val="11"/>
      <color theme="1"/>
      <name val="Segoe UI"/>
      <family val="2"/>
      <scheme val="minor"/>
    </font>
    <font>
      <b/>
      <sz val="11"/>
      <name val="Calibri"/>
      <family val="2"/>
    </font>
    <font>
      <b/>
      <sz val="11"/>
      <color theme="9"/>
      <name val="Calibri"/>
      <family val="2"/>
    </font>
  </fonts>
  <fills count="19">
    <fill>
      <patternFill patternType="none"/>
    </fill>
    <fill>
      <patternFill patternType="gray125"/>
    </fill>
    <fill>
      <patternFill patternType="solid">
        <fgColor theme="6"/>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rgb="FFC00000"/>
        <bgColor indexed="64"/>
      </patternFill>
    </fill>
    <fill>
      <patternFill patternType="solid">
        <fgColor theme="1" tint="0.499984740745262"/>
        <bgColor indexed="64"/>
      </patternFill>
    </fill>
    <fill>
      <patternFill patternType="solid">
        <fgColor theme="5"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0" tint="-0.499984740745262"/>
        <bgColor indexed="64"/>
      </patternFill>
    </fill>
  </fills>
  <borders count="24">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43" fontId="16" fillId="0" borderId="0" applyFont="0" applyFill="0" applyBorder="0" applyAlignment="0" applyProtection="0"/>
  </cellStyleXfs>
  <cellXfs count="124">
    <xf numFmtId="0" fontId="0" fillId="0" borderId="0" xfId="0"/>
    <xf numFmtId="0" fontId="0" fillId="0" borderId="0" xfId="0" applyAlignment="1">
      <alignment wrapText="1"/>
    </xf>
    <xf numFmtId="164" fontId="2" fillId="2" borderId="0" xfId="0" applyNumberFormat="1" applyFont="1" applyFill="1" applyAlignment="1">
      <alignment horizontal="centerContinuous"/>
    </xf>
    <xf numFmtId="0" fontId="0" fillId="3" borderId="0" xfId="0" applyFill="1"/>
    <xf numFmtId="164" fontId="2" fillId="0" borderId="0" xfId="0" applyNumberFormat="1" applyFont="1" applyAlignment="1">
      <alignment horizontal="centerContinuous"/>
    </xf>
    <xf numFmtId="0" fontId="0" fillId="2" borderId="0" xfId="0" applyFill="1" applyAlignment="1">
      <alignment horizontal="centerContinuous"/>
    </xf>
    <xf numFmtId="0" fontId="5" fillId="3" borderId="0" xfId="0" applyFont="1" applyFill="1"/>
    <xf numFmtId="0" fontId="5" fillId="0" borderId="0" xfId="0" applyFont="1"/>
    <xf numFmtId="0" fontId="0" fillId="0" borderId="0" xfId="0" applyAlignment="1">
      <alignment vertical="center"/>
    </xf>
    <xf numFmtId="0" fontId="3" fillId="5" borderId="6" xfId="0" applyFont="1" applyFill="1" applyBorder="1" applyAlignment="1">
      <alignment vertical="center"/>
    </xf>
    <xf numFmtId="0" fontId="3" fillId="5" borderId="6" xfId="0" applyFont="1" applyFill="1" applyBorder="1" applyAlignment="1">
      <alignment horizontal="center" vertical="center"/>
    </xf>
    <xf numFmtId="0" fontId="0" fillId="0" borderId="6" xfId="0" applyBorder="1" applyAlignment="1">
      <alignment horizontal="center" vertical="center"/>
    </xf>
    <xf numFmtId="0" fontId="0" fillId="14" borderId="6" xfId="0" applyFill="1" applyBorder="1" applyAlignment="1">
      <alignment horizontal="left"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left" vertical="center"/>
    </xf>
    <xf numFmtId="0" fontId="0" fillId="5" borderId="6" xfId="0" applyFill="1" applyBorder="1" applyAlignment="1">
      <alignment horizontal="left" vertical="center" wrapText="1"/>
    </xf>
    <xf numFmtId="0" fontId="0" fillId="7" borderId="6" xfId="0" applyFill="1" applyBorder="1" applyAlignment="1">
      <alignment horizontal="left" vertical="center" wrapText="1"/>
    </xf>
    <xf numFmtId="0" fontId="0" fillId="3" borderId="6" xfId="0" applyFill="1" applyBorder="1" applyAlignment="1">
      <alignment horizontal="left" vertical="center" wrapText="1"/>
    </xf>
    <xf numFmtId="0" fontId="4" fillId="13" borderId="6" xfId="0" applyFont="1" applyFill="1" applyBorder="1" applyAlignment="1">
      <alignment horizontal="center" vertical="center" wrapText="1"/>
    </xf>
    <xf numFmtId="0" fontId="0" fillId="8" borderId="6" xfId="0" applyFill="1" applyBorder="1" applyAlignment="1">
      <alignment horizontal="left" vertical="center" wrapText="1"/>
    </xf>
    <xf numFmtId="0" fontId="3" fillId="5" borderId="11" xfId="0"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vertical="center"/>
    </xf>
    <xf numFmtId="0" fontId="4" fillId="12" borderId="13" xfId="0" applyFont="1" applyFill="1" applyBorder="1" applyAlignment="1">
      <alignment horizontal="left" vertical="center"/>
    </xf>
    <xf numFmtId="0" fontId="4" fillId="12" borderId="13" xfId="0" applyFont="1" applyFill="1" applyBorder="1" applyAlignment="1">
      <alignment horizontal="center" vertical="center"/>
    </xf>
    <xf numFmtId="0" fontId="4" fillId="12" borderId="14" xfId="0" applyFont="1" applyFill="1" applyBorder="1" applyAlignment="1">
      <alignment horizontal="center" vertical="center"/>
    </xf>
    <xf numFmtId="0" fontId="0" fillId="0" borderId="15" xfId="0" applyBorder="1" applyAlignment="1">
      <alignment vertical="center"/>
    </xf>
    <xf numFmtId="0" fontId="3" fillId="5" borderId="16" xfId="0" applyFont="1" applyFill="1" applyBorder="1" applyAlignment="1">
      <alignment vertical="center"/>
    </xf>
    <xf numFmtId="0" fontId="0" fillId="0" borderId="16" xfId="0" applyBorder="1" applyAlignment="1">
      <alignment vertical="center"/>
    </xf>
    <xf numFmtId="0" fontId="0" fillId="0" borderId="16" xfId="0" applyBorder="1" applyAlignment="1">
      <alignment vertical="center" wrapText="1"/>
    </xf>
    <xf numFmtId="0" fontId="5" fillId="0" borderId="16" xfId="0" applyFont="1" applyBorder="1" applyAlignment="1">
      <alignment vertical="center" wrapText="1"/>
    </xf>
    <xf numFmtId="0" fontId="0" fillId="0" borderId="17" xfId="0" applyBorder="1" applyAlignment="1">
      <alignment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20" xfId="0" applyFont="1" applyBorder="1" applyAlignment="1">
      <alignment vertical="center" wrapText="1"/>
    </xf>
    <xf numFmtId="0" fontId="4" fillId="12" borderId="13" xfId="0" applyFont="1" applyFill="1" applyBorder="1" applyAlignment="1">
      <alignment horizontal="centerContinuous" vertical="center"/>
    </xf>
    <xf numFmtId="0" fontId="4" fillId="12" borderId="14" xfId="0" applyFont="1" applyFill="1" applyBorder="1" applyAlignment="1">
      <alignment horizontal="centerContinuous" vertical="center"/>
    </xf>
    <xf numFmtId="167" fontId="0" fillId="0" borderId="16" xfId="0" applyNumberFormat="1" applyBorder="1" applyAlignment="1">
      <alignment vertical="center" wrapText="1"/>
    </xf>
    <xf numFmtId="0" fontId="0" fillId="0" borderId="20" xfId="0" applyBorder="1" applyAlignment="1">
      <alignment vertical="center" wrapText="1"/>
    </xf>
    <xf numFmtId="0" fontId="0" fillId="0" borderId="16" xfId="0" applyBorder="1" applyAlignment="1">
      <alignment horizontal="left" vertical="center" wrapText="1"/>
    </xf>
    <xf numFmtId="0" fontId="4" fillId="10" borderId="0" xfId="0" applyFont="1" applyFill="1" applyAlignment="1">
      <alignment horizontal="center" wrapText="1"/>
    </xf>
    <xf numFmtId="0" fontId="0" fillId="8" borderId="19" xfId="0" applyFill="1" applyBorder="1" applyAlignment="1">
      <alignment horizontal="left" vertical="center" wrapText="1"/>
    </xf>
    <xf numFmtId="0" fontId="0" fillId="0" borderId="19" xfId="0" applyBorder="1" applyAlignment="1">
      <alignment horizontal="left" vertical="center" wrapText="1"/>
    </xf>
    <xf numFmtId="0" fontId="0" fillId="0" borderId="20" xfId="0" applyBorder="1" applyAlignment="1">
      <alignment horizontal="left" vertical="center" wrapText="1"/>
    </xf>
    <xf numFmtId="0" fontId="7" fillId="0" borderId="0" xfId="0" applyFont="1"/>
    <xf numFmtId="0" fontId="11"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Continuous"/>
    </xf>
    <xf numFmtId="0" fontId="12" fillId="0" borderId="0" xfId="0" applyFont="1" applyAlignment="1">
      <alignment horizontal="right"/>
    </xf>
    <xf numFmtId="0" fontId="13" fillId="0" borderId="1" xfId="0" applyFont="1" applyBorder="1" applyAlignment="1">
      <alignment horizontal="center" wrapText="1"/>
    </xf>
    <xf numFmtId="0" fontId="13" fillId="0" borderId="3" xfId="0" applyFont="1" applyBorder="1" applyAlignment="1">
      <alignment horizontal="center"/>
    </xf>
    <xf numFmtId="0" fontId="7" fillId="0" borderId="0" xfId="0" applyFont="1" applyAlignment="1">
      <alignment horizontal="center"/>
    </xf>
    <xf numFmtId="0" fontId="13" fillId="0" borderId="1" xfId="0" applyFont="1" applyBorder="1" applyAlignment="1">
      <alignment horizontal="center" vertical="center" wrapText="1"/>
    </xf>
    <xf numFmtId="170" fontId="7" fillId="0" borderId="3" xfId="0" applyNumberFormat="1" applyFont="1" applyBorder="1" applyAlignment="1">
      <alignment horizontal="center" vertical="center"/>
    </xf>
    <xf numFmtId="169" fontId="7" fillId="0" borderId="3" xfId="0" applyNumberFormat="1" applyFont="1" applyBorder="1" applyAlignment="1">
      <alignment horizontal="center" vertical="center"/>
    </xf>
    <xf numFmtId="165" fontId="7" fillId="0" borderId="0" xfId="0" applyNumberFormat="1" applyFont="1" applyAlignment="1">
      <alignment horizontal="center" vertical="center"/>
    </xf>
    <xf numFmtId="0" fontId="13" fillId="0" borderId="0" xfId="0" applyFont="1" applyAlignment="1">
      <alignment horizontal="center" vertical="center" wrapText="1"/>
    </xf>
    <xf numFmtId="171" fontId="7" fillId="0" borderId="2" xfId="0" applyNumberFormat="1" applyFont="1" applyBorder="1" applyAlignment="1">
      <alignment horizontal="center" vertical="center"/>
    </xf>
    <xf numFmtId="172" fontId="18" fillId="0" borderId="2" xfId="0" applyNumberFormat="1" applyFont="1" applyBorder="1" applyAlignment="1">
      <alignment horizontal="center" vertical="center"/>
    </xf>
    <xf numFmtId="166" fontId="14" fillId="0" borderId="0" xfId="0" applyNumberFormat="1" applyFont="1" applyAlignment="1">
      <alignment horizontal="center" vertical="center"/>
    </xf>
    <xf numFmtId="0" fontId="15" fillId="0" borderId="0" xfId="0" applyFont="1"/>
    <xf numFmtId="0" fontId="15" fillId="0" borderId="0" xfId="0" applyFont="1" applyAlignment="1">
      <alignment horizontal="right"/>
    </xf>
    <xf numFmtId="0" fontId="7" fillId="0" borderId="0" xfId="0" applyFont="1" applyAlignment="1">
      <alignment horizontal="left"/>
    </xf>
    <xf numFmtId="0" fontId="7" fillId="0" borderId="0" xfId="0" applyFont="1" applyAlignment="1">
      <alignment horizontal="centerContinuous"/>
    </xf>
    <xf numFmtId="9" fontId="7" fillId="0" borderId="0" xfId="0" applyNumberFormat="1" applyFont="1" applyAlignment="1">
      <alignment horizontal="center"/>
    </xf>
    <xf numFmtId="9" fontId="18" fillId="0" borderId="0" xfId="0" applyNumberFormat="1" applyFont="1" applyAlignment="1">
      <alignment horizontal="center"/>
    </xf>
    <xf numFmtId="9" fontId="14" fillId="0" borderId="0" xfId="0" applyNumberFormat="1" applyFont="1" applyAlignment="1">
      <alignment horizontal="center"/>
    </xf>
    <xf numFmtId="0" fontId="7" fillId="0" borderId="0" xfId="0" applyFont="1" applyAlignment="1">
      <alignment horizontal="left" wrapText="1"/>
    </xf>
    <xf numFmtId="0" fontId="12" fillId="0" borderId="1" xfId="0" applyFont="1" applyBorder="1" applyAlignment="1">
      <alignment horizontal="center" wrapText="1"/>
    </xf>
    <xf numFmtId="0" fontId="12" fillId="0" borderId="1" xfId="0" applyFont="1" applyBorder="1" applyAlignment="1">
      <alignment horizontal="left" wrapText="1"/>
    </xf>
    <xf numFmtId="9" fontId="17" fillId="0" borderId="1" xfId="0" applyNumberFormat="1" applyFont="1" applyBorder="1" applyAlignment="1">
      <alignment horizontal="center" wrapText="1"/>
    </xf>
    <xf numFmtId="9" fontId="14" fillId="0" borderId="0" xfId="0" applyNumberFormat="1" applyFont="1" applyAlignment="1">
      <alignment horizontal="center" wrapText="1"/>
    </xf>
    <xf numFmtId="0" fontId="7" fillId="0" borderId="0" xfId="0" applyFont="1" applyAlignment="1">
      <alignment wrapText="1"/>
    </xf>
    <xf numFmtId="168" fontId="7" fillId="0" borderId="0" xfId="0" applyNumberFormat="1" applyFont="1" applyAlignment="1">
      <alignment horizontal="center"/>
    </xf>
    <xf numFmtId="9" fontId="17" fillId="0" borderId="0" xfId="0" applyNumberFormat="1" applyFont="1" applyAlignment="1">
      <alignment horizontal="center"/>
    </xf>
    <xf numFmtId="0" fontId="7" fillId="0" borderId="10" xfId="0" applyFont="1" applyBorder="1" applyAlignment="1">
      <alignment horizontal="center"/>
    </xf>
    <xf numFmtId="168" fontId="7" fillId="0" borderId="10" xfId="0" applyNumberFormat="1" applyFont="1" applyBorder="1" applyAlignment="1">
      <alignment horizontal="center"/>
    </xf>
    <xf numFmtId="9" fontId="17" fillId="0" borderId="10" xfId="0" applyNumberFormat="1" applyFont="1" applyBorder="1" applyAlignment="1">
      <alignment horizontal="center"/>
    </xf>
    <xf numFmtId="0" fontId="12" fillId="0" borderId="0" xfId="0" applyFont="1" applyAlignment="1">
      <alignment horizontal="center"/>
    </xf>
    <xf numFmtId="173" fontId="18" fillId="0" borderId="0" xfId="0" applyNumberFormat="1" applyFont="1" applyAlignment="1">
      <alignment horizontal="center"/>
    </xf>
    <xf numFmtId="0" fontId="8" fillId="0" borderId="0" xfId="0" applyFont="1"/>
    <xf numFmtId="0" fontId="10" fillId="0" borderId="0" xfId="0" applyFont="1"/>
    <xf numFmtId="0" fontId="0" fillId="0" borderId="0" xfId="0" applyProtection="1">
      <protection locked="0"/>
    </xf>
    <xf numFmtId="0" fontId="0" fillId="18" borderId="0" xfId="0" applyFill="1" applyProtection="1">
      <protection locked="0"/>
    </xf>
    <xf numFmtId="168" fontId="0" fillId="0" borderId="0" xfId="1" applyNumberFormat="1" applyFont="1" applyProtection="1">
      <protection locked="0"/>
    </xf>
    <xf numFmtId="168" fontId="0" fillId="0" borderId="0" xfId="0" applyNumberFormat="1" applyProtection="1">
      <protection locked="0"/>
    </xf>
    <xf numFmtId="0" fontId="4" fillId="10" borderId="0" xfId="0" applyFont="1" applyFill="1" applyAlignment="1">
      <alignment vertical="center" wrapText="1"/>
    </xf>
    <xf numFmtId="0" fontId="4" fillId="4" borderId="0" xfId="0" applyFont="1" applyFill="1" applyAlignment="1">
      <alignment horizontal="centerContinuous" vertical="center" wrapText="1"/>
    </xf>
    <xf numFmtId="0" fontId="4" fillId="6" borderId="0" xfId="0" applyFont="1" applyFill="1" applyAlignment="1">
      <alignment horizontal="centerContinuous" vertical="center" wrapText="1"/>
    </xf>
    <xf numFmtId="0" fontId="3" fillId="6" borderId="0" xfId="0" applyFont="1" applyFill="1" applyAlignment="1">
      <alignment horizontal="centerContinuous" vertical="center" wrapText="1"/>
    </xf>
    <xf numFmtId="0" fontId="3" fillId="2" borderId="0" xfId="0" applyFont="1" applyFill="1" applyAlignment="1">
      <alignment horizontal="centerContinuous" vertical="center" wrapText="1"/>
    </xf>
    <xf numFmtId="0" fontId="4" fillId="13" borderId="0" xfId="0" applyFont="1" applyFill="1" applyAlignment="1">
      <alignment vertical="center" wrapText="1"/>
    </xf>
    <xf numFmtId="0" fontId="4" fillId="9" borderId="0" xfId="0" applyFont="1" applyFill="1" applyAlignment="1">
      <alignment horizontal="centerContinuous" vertical="center" wrapText="1"/>
    </xf>
    <xf numFmtId="0" fontId="3" fillId="9" borderId="0" xfId="0" applyFont="1" applyFill="1" applyAlignment="1">
      <alignment horizontal="centerContinuous" vertical="center" wrapText="1"/>
    </xf>
    <xf numFmtId="0" fontId="3" fillId="0" borderId="0" xfId="0" applyFont="1" applyAlignment="1">
      <alignment wrapText="1"/>
    </xf>
    <xf numFmtId="0" fontId="3" fillId="5" borderId="0" xfId="0" applyFont="1" applyFill="1" applyAlignment="1">
      <alignment wrapText="1"/>
    </xf>
    <xf numFmtId="0" fontId="3" fillId="7" borderId="0" xfId="0" applyFont="1" applyFill="1" applyAlignment="1">
      <alignment wrapText="1"/>
    </xf>
    <xf numFmtId="0" fontId="3" fillId="3" borderId="0" xfId="0" applyFont="1" applyFill="1" applyAlignment="1">
      <alignment wrapText="1"/>
    </xf>
    <xf numFmtId="0" fontId="3" fillId="14" borderId="0" xfId="0" applyFont="1" applyFill="1" applyAlignment="1">
      <alignment wrapText="1"/>
    </xf>
    <xf numFmtId="0" fontId="3" fillId="8" borderId="0" xfId="0" applyFont="1" applyFill="1" applyAlignment="1">
      <alignment wrapText="1"/>
    </xf>
    <xf numFmtId="0" fontId="0" fillId="0" borderId="0" xfId="0" applyAlignment="1" applyProtection="1">
      <alignment wrapText="1"/>
      <protection locked="0"/>
    </xf>
    <xf numFmtId="0" fontId="0" fillId="11" borderId="0" xfId="0" applyFill="1" applyAlignment="1" applyProtection="1">
      <alignment wrapText="1"/>
      <protection locked="0"/>
    </xf>
    <xf numFmtId="0" fontId="0" fillId="0" borderId="0" xfId="0" quotePrefix="1" applyProtection="1">
      <protection locked="0"/>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4" fillId="6" borderId="6"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4" fillId="11" borderId="9"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19" xfId="0" applyFont="1" applyFill="1" applyBorder="1" applyAlignment="1">
      <alignment horizontal="center" vertical="center" wrapText="1"/>
    </xf>
    <xf numFmtId="0" fontId="4" fillId="11" borderId="4" xfId="0" applyFont="1" applyFill="1" applyBorder="1" applyAlignment="1">
      <alignment horizontal="center" vertical="center" wrapText="1"/>
    </xf>
    <xf numFmtId="0" fontId="4" fillId="11" borderId="5" xfId="0" applyFont="1" applyFill="1" applyBorder="1" applyAlignment="1">
      <alignment horizontal="center" vertical="center" wrapText="1"/>
    </xf>
    <xf numFmtId="0" fontId="3" fillId="17" borderId="0" xfId="0" applyFont="1" applyFill="1" applyAlignment="1">
      <alignment horizontal="center" vertical="center"/>
    </xf>
    <xf numFmtId="0" fontId="11" fillId="15" borderId="1" xfId="0" applyFont="1" applyFill="1" applyBorder="1" applyAlignment="1">
      <alignment horizontal="left"/>
    </xf>
    <xf numFmtId="0" fontId="12" fillId="0" borderId="0" xfId="0" applyFont="1" applyAlignment="1">
      <alignment horizontal="right" vertical="center" textRotation="90" wrapText="1"/>
    </xf>
    <xf numFmtId="0" fontId="9" fillId="16" borderId="1" xfId="0" applyFont="1" applyFill="1" applyBorder="1" applyAlignment="1" applyProtection="1">
      <alignment horizontal="left"/>
      <protection locked="0"/>
    </xf>
  </cellXfs>
  <cellStyles count="2">
    <cellStyle name="Comma" xfId="1" builtinId="3"/>
    <cellStyle name="Normal" xfId="0" builtinId="0"/>
  </cellStyles>
  <dxfs count="16">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1"/>
        </patternFill>
      </fill>
    </dxf>
    <dxf>
      <fill>
        <patternFill patternType="solid">
          <bgColor theme="0"/>
        </patternFill>
      </fill>
    </dxf>
    <dxf>
      <numFmt numFmtId="1" formatCode="0"/>
      <fill>
        <patternFill>
          <bgColor theme="0"/>
        </patternFill>
      </fill>
      <border>
        <left/>
        <right/>
        <top/>
        <bottom/>
      </border>
    </dxf>
    <dxf>
      <fill>
        <patternFill>
          <bgColor theme="9" tint="0.59996337778862885"/>
        </patternFill>
      </fill>
    </dxf>
    <dxf>
      <numFmt numFmtId="0" formatCode="General"/>
    </dxf>
    <dxf>
      <numFmt numFmtId="0" formatCode="General"/>
    </dxf>
    <dxf>
      <font>
        <strike val="0"/>
        <outline val="0"/>
        <shadow val="0"/>
        <u val="none"/>
        <vertAlign val="baseline"/>
        <sz val="11"/>
        <color auto="1"/>
        <name val="Segoe UI"/>
        <family val="2"/>
        <scheme val="minor"/>
      </font>
      <fill>
        <patternFill patternType="solid">
          <fgColor indexed="64"/>
          <bgColor theme="6" tint="0.79998168889431442"/>
        </patternFill>
      </fill>
    </dxf>
    <dxf>
      <numFmt numFmtId="0" formatCode="General"/>
    </dxf>
    <dxf>
      <font>
        <strike val="0"/>
        <outline val="0"/>
        <shadow val="0"/>
        <u val="none"/>
        <vertAlign val="baseline"/>
        <sz val="11"/>
        <color auto="1"/>
        <name val="Segoe UI"/>
        <family val="2"/>
        <scheme val="minor"/>
      </font>
      <fill>
        <patternFill patternType="solid">
          <fgColor indexed="64"/>
          <bgColor theme="6" tint="0.79998168889431442"/>
        </patternFill>
      </fill>
    </dxf>
    <dxf>
      <font>
        <strike val="0"/>
        <outline val="0"/>
        <shadow val="0"/>
        <u val="none"/>
        <vertAlign val="baseline"/>
        <sz val="11"/>
        <color auto="1"/>
        <name val="Segoe UI"/>
        <family val="2"/>
        <scheme val="minor"/>
      </font>
      <fill>
        <patternFill patternType="solid">
          <fgColor indexed="64"/>
          <bgColor theme="6" tint="0.79998168889431442"/>
        </patternFill>
      </fill>
    </dxf>
    <dxf>
      <font>
        <strike val="0"/>
        <outline val="0"/>
        <shadow val="0"/>
        <u val="none"/>
        <vertAlign val="baseline"/>
        <sz val="11"/>
        <color auto="1"/>
        <name val="Segoe UI"/>
        <family val="2"/>
        <scheme val="minor"/>
      </font>
      <fill>
        <patternFill patternType="solid">
          <fgColor indexed="64"/>
          <bgColor theme="6"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Drusilla van Hengel" id="{36F7376C-74FC-4817-84EA-126AF6CB6C60}" userId="dvanhengel@nelsonnygaard.com" providerId="PeoplePicker"/>
  <person displayName="Eiji Toda" id="{47E04171-35BD-4812-BA03-47366F7E943D}" userId="S::EToda@nelsonnygaard.com::b193c331-de02-450d-a9be-53792656b30f" providerId="AD"/>
  <person displayName="Drusilla van Hengel" id="{887236AB-FC0B-424B-9AB9-54588DB4A80C}" userId="S::dvanhengel@nelsonnygaard.com::804c7f45-3165-4426-962f-95986c0b0e5a"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894586-27B6-4651-9244-DB32BFE29023}" name="Table1" displayName="Table1" ref="B3:E79" totalsRowShown="0" headerRowDxfId="15">
  <autoFilter ref="B3:E79" xr:uid="{AC894586-27B6-4651-9244-DB32BFE29023}"/>
  <sortState xmlns:xlrd2="http://schemas.microsoft.com/office/spreadsheetml/2017/richdata2" ref="B4:E79">
    <sortCondition descending="1" ref="B3:B79"/>
  </sortState>
  <tableColumns count="4">
    <tableColumn id="1" xr3:uid="{A92E3360-5E7F-4384-90F3-6B0BBB58F3B4}" name="Number of lanes"/>
    <tableColumn id="7" xr3:uid="{7EA8E4C9-3FF3-443F-ADB3-1D3E78BC1663}" name="ADT"/>
    <tableColumn id="3" xr3:uid="{8788505D-28FB-4B5C-AE26-D762A58492F0}" name="Prevailing Speed"/>
    <tableColumn id="4" xr3:uid="{E1FC8264-38AF-43E9-A832-7EFC742A3D2F}" name="Low LT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0F0774C-0920-4F14-AE37-6BE22D107621}" name="Table2" displayName="Table2" ref="G3:K27" totalsRowShown="0" headerRowDxfId="14">
  <autoFilter ref="G3:K27" xr:uid="{70F0774C-0920-4F14-AE37-6BE22D107621}"/>
  <tableColumns count="5">
    <tableColumn id="1" xr3:uid="{39424C97-D1B9-48AD-90C0-A7FD9C77A23C}" name="Number of lanes"/>
    <tableColumn id="2" xr3:uid="{3544D575-B9E3-4F0D-9063-04F7551F1374}" name="Bike lane width"/>
    <tableColumn id="3" xr3:uid="{358D1838-ABD3-47CD-9943-D3DBDABA0731}" name="Prevailing Speed"/>
    <tableColumn id="5" xr3:uid="{167759F6-93CF-491C-B45C-6A4699D9620B}" name="LTS"/>
    <tableColumn id="4" xr3:uid="{36FADB0A-ACF8-4028-A672-6532356E1D62}" name="Low LTS?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191D57D-9C99-4245-A938-F8B8B8E06171}" name="Table3" displayName="Table3" ref="M3:Q35" totalsRowShown="0" headerRowDxfId="13">
  <autoFilter ref="M3:Q35" xr:uid="{A191D57D-9C99-4245-A938-F8B8B8E06171}"/>
  <tableColumns count="5">
    <tableColumn id="1" xr3:uid="{CADBAC34-DE9D-49D8-A0CD-F0348F321E56}" name="Number of lanes"/>
    <tableColumn id="2" xr3:uid="{F5EE5E29-AACB-453D-8AC1-4DEDB6033A6C}" name="Bike lane width"/>
    <tableColumn id="3" xr3:uid="{56BEDF90-11F9-42ED-97E2-235F7201B0D5}" name="Prevailing Speed"/>
    <tableColumn id="4" xr3:uid="{95874220-B6FD-4F49-BECB-240AA0218D66}" name="Low LTS?"/>
    <tableColumn id="5" xr3:uid="{326CE5FB-B331-4421-814A-562852395E68}" name="Low LTS?2"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EA6D400-140D-4EB4-9C08-C6B35F16E6E1}" name="Table4" displayName="Table4" ref="S3:W27" totalsRowShown="0" headerRowDxfId="11">
  <autoFilter ref="S3:W27" xr:uid="{DEA6D400-140D-4EB4-9C08-C6B35F16E6E1}"/>
  <tableColumns count="5">
    <tableColumn id="1" xr3:uid="{BBBA5593-E6B5-4341-AD13-0C9852259EEA}" name="Number of lanes"/>
    <tableColumn id="2" xr3:uid="{E0A7E220-8BBF-4779-A985-2211B769B2FB}" name="Speed limit or prevailing speed"/>
    <tableColumn id="4" xr3:uid="{9FD9573C-D27D-4503-934A-5B127A3FFC3A}" name="Crossing Island"/>
    <tableColumn id="5" xr3:uid="{21A84E44-91C4-48C3-8E50-AB256F73CB99}" name="LTS" dataDxfId="10"/>
    <tableColumn id="3" xr3:uid="{9456C795-9843-42C4-A825-CDF1ED77CC4C}" name="Low LTS?" dataDxfId="9"/>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NN - Colors (2022)">
      <a:dk1>
        <a:sysClr val="windowText" lastClr="000000"/>
      </a:dk1>
      <a:lt1>
        <a:sysClr val="window" lastClr="FFFFFF"/>
      </a:lt1>
      <a:dk2>
        <a:srgbClr val="002934"/>
      </a:dk2>
      <a:lt2>
        <a:srgbClr val="EBEBEB"/>
      </a:lt2>
      <a:accent1>
        <a:srgbClr val="006D9D"/>
      </a:accent1>
      <a:accent2>
        <a:srgbClr val="00A4B9"/>
      </a:accent2>
      <a:accent3>
        <a:srgbClr val="FBAB18"/>
      </a:accent3>
      <a:accent4>
        <a:srgbClr val="D63F3E"/>
      </a:accent4>
      <a:accent5>
        <a:srgbClr val="A1486F"/>
      </a:accent5>
      <a:accent6>
        <a:srgbClr val="4EA652"/>
      </a:accent6>
      <a:hlink>
        <a:srgbClr val="006D9D"/>
      </a:hlink>
      <a:folHlink>
        <a:srgbClr val="A1486F"/>
      </a:folHlink>
    </a:clrScheme>
    <a:fontScheme name="NN - Fonts (MS Office 2022)">
      <a:majorFont>
        <a:latin typeface="Segoe UI"/>
        <a:ea typeface=""/>
        <a:cs typeface=""/>
      </a:majorFont>
      <a:minorFont>
        <a:latin typeface="Segoe U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9" dT="2024-08-01T20:32:48.84" personId="{47E04171-35BD-4812-BA03-47366F7E943D}" id="{4913042B-F79E-4973-87EE-F845A121F69D}" done="1">
    <text>@Drusilla van Hengel The original methodology table has 3 and 3+ lanes but they are consolidated into one category "2+ lane" because from there on any facility will always be rated 3+ LTS.</text>
    <mentions>
      <mention mentionpersonId="{36F7376C-74FC-4817-84EA-126AF6CB6C60}" mentionId="{F7303C43-9BEC-4448-B2A5-052BA84B77BD}" startIndex="0" length="20"/>
    </mentions>
  </threadedComment>
  <threadedComment ref="B79" dT="2024-09-19T19:34:42.89" personId="{887236AB-FC0B-424B-9AB9-54588DB4A80C}" id="{F21BCB3E-B08D-40BF-9BD8-E6C396578B01}" parentId="{4913042B-F79E-4973-87EE-F845A121F69D}">
    <text>great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7" Type="http://schemas.microsoft.com/office/2017/10/relationships/threadedComment" Target="../threadedComments/threadedComment1.xml"/><Relationship Id="rId2" Type="http://schemas.openxmlformats.org/officeDocument/2006/relationships/table" Target="../tables/table1.xml"/><Relationship Id="rId1" Type="http://schemas.openxmlformats.org/officeDocument/2006/relationships/vmlDrawing" Target="../drawings/vmlDrawing2.vml"/><Relationship Id="rId6" Type="http://schemas.openxmlformats.org/officeDocument/2006/relationships/comments" Target="../comments2.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C6AD7-EBF1-478F-8E03-0756B92EB229}">
  <sheetPr codeName="Sheet1">
    <tabColor theme="1"/>
    <pageSetUpPr fitToPage="1"/>
  </sheetPr>
  <dimension ref="A1:K113"/>
  <sheetViews>
    <sheetView topLeftCell="A6" zoomScaleNormal="100" workbookViewId="0"/>
  </sheetViews>
  <sheetFormatPr defaultColWidth="9" defaultRowHeight="16.5" x14ac:dyDescent="0.45"/>
  <cols>
    <col min="1" max="1" width="4.33203125" style="8" customWidth="1"/>
    <col min="2" max="2" width="18.25" style="8" customWidth="1"/>
    <col min="3" max="3" width="21" style="8" customWidth="1"/>
    <col min="4" max="4" width="72.75" style="8" customWidth="1"/>
    <col min="5" max="5" width="57.75" style="8" customWidth="1"/>
    <col min="6" max="6" width="43.33203125" style="8" customWidth="1"/>
    <col min="7" max="16384" width="9" style="8"/>
  </cols>
  <sheetData>
    <row r="1" spans="1:11" ht="17" thickBot="1" x14ac:dyDescent="0.5"/>
    <row r="2" spans="1:11" x14ac:dyDescent="0.45">
      <c r="A2" s="23"/>
      <c r="B2" s="24" t="s">
        <v>0</v>
      </c>
      <c r="C2" s="25"/>
      <c r="D2" s="26"/>
    </row>
    <row r="3" spans="1:11" x14ac:dyDescent="0.45">
      <c r="A3" s="27"/>
      <c r="B3" s="21" t="s">
        <v>1</v>
      </c>
      <c r="C3" s="10" t="s">
        <v>2</v>
      </c>
      <c r="D3" s="28" t="s">
        <v>3</v>
      </c>
    </row>
    <row r="4" spans="1:11" x14ac:dyDescent="0.45">
      <c r="A4" s="27"/>
      <c r="B4" s="22" t="s">
        <v>4</v>
      </c>
      <c r="C4" s="11" t="s">
        <v>5</v>
      </c>
      <c r="D4" s="29" t="s">
        <v>6</v>
      </c>
    </row>
    <row r="5" spans="1:11" ht="33" x14ac:dyDescent="0.45">
      <c r="A5" s="27"/>
      <c r="B5" s="22" t="s">
        <v>9</v>
      </c>
      <c r="C5" s="11" t="s">
        <v>10</v>
      </c>
      <c r="D5" s="30" t="s">
        <v>11</v>
      </c>
      <c r="E5" s="1"/>
      <c r="F5" s="1"/>
      <c r="G5" s="1"/>
      <c r="H5" s="1"/>
      <c r="I5" s="1"/>
      <c r="J5" s="1"/>
      <c r="K5"/>
    </row>
    <row r="6" spans="1:11" ht="198" x14ac:dyDescent="0.45">
      <c r="A6" s="27"/>
      <c r="B6" s="22" t="s">
        <v>175</v>
      </c>
      <c r="C6" s="11" t="s">
        <v>5</v>
      </c>
      <c r="D6" s="30" t="s">
        <v>8</v>
      </c>
    </row>
    <row r="7" spans="1:11" ht="49.5" x14ac:dyDescent="0.45">
      <c r="A7" s="27"/>
      <c r="B7" s="22" t="s">
        <v>12</v>
      </c>
      <c r="C7" s="11" t="s">
        <v>13</v>
      </c>
      <c r="D7" s="31" t="s">
        <v>14</v>
      </c>
    </row>
    <row r="8" spans="1:11" ht="50" thickBot="1" x14ac:dyDescent="0.5">
      <c r="A8" s="32"/>
      <c r="B8" s="33" t="s">
        <v>15</v>
      </c>
      <c r="C8" s="34" t="s">
        <v>13</v>
      </c>
      <c r="D8" s="35" t="s">
        <v>16</v>
      </c>
    </row>
    <row r="10" spans="1:11" ht="17" thickBot="1" x14ac:dyDescent="0.5"/>
    <row r="11" spans="1:11" x14ac:dyDescent="0.45">
      <c r="A11" s="23"/>
      <c r="B11" s="24" t="s">
        <v>17</v>
      </c>
      <c r="C11" s="36"/>
      <c r="D11" s="37"/>
    </row>
    <row r="12" spans="1:11" x14ac:dyDescent="0.45">
      <c r="A12" s="27"/>
      <c r="B12" s="21" t="s">
        <v>18</v>
      </c>
      <c r="C12" s="10" t="s">
        <v>19</v>
      </c>
      <c r="D12" s="28" t="s">
        <v>20</v>
      </c>
    </row>
    <row r="13" spans="1:11" ht="82.5" x14ac:dyDescent="0.45">
      <c r="A13" s="27"/>
      <c r="B13" s="22">
        <v>1</v>
      </c>
      <c r="C13" s="13" t="s">
        <v>177</v>
      </c>
      <c r="D13" s="30" t="s">
        <v>21</v>
      </c>
    </row>
    <row r="14" spans="1:11" ht="181.5" x14ac:dyDescent="0.45">
      <c r="A14" s="27"/>
      <c r="B14" s="22">
        <v>2</v>
      </c>
      <c r="C14" s="13" t="s">
        <v>178</v>
      </c>
      <c r="D14" s="38" t="s">
        <v>22</v>
      </c>
    </row>
    <row r="15" spans="1:11" ht="33.5" thickBot="1" x14ac:dyDescent="0.5">
      <c r="A15" s="32"/>
      <c r="B15" s="33">
        <v>3</v>
      </c>
      <c r="C15" s="34" t="s">
        <v>7</v>
      </c>
      <c r="D15" s="39" t="s">
        <v>176</v>
      </c>
    </row>
    <row r="17" spans="1:6" ht="17" thickBot="1" x14ac:dyDescent="0.5"/>
    <row r="18" spans="1:6" x14ac:dyDescent="0.45">
      <c r="A18" s="23"/>
      <c r="B18" s="24" t="s">
        <v>23</v>
      </c>
      <c r="C18" s="36"/>
      <c r="D18" s="36"/>
      <c r="E18" s="36"/>
      <c r="F18" s="37"/>
    </row>
    <row r="19" spans="1:6" x14ac:dyDescent="0.45">
      <c r="A19" s="27"/>
      <c r="B19" s="21" t="s">
        <v>24</v>
      </c>
      <c r="C19" s="10" t="s">
        <v>20</v>
      </c>
      <c r="D19" s="9" t="s">
        <v>25</v>
      </c>
      <c r="E19" s="9" t="s">
        <v>26</v>
      </c>
      <c r="F19" s="28" t="s">
        <v>27</v>
      </c>
    </row>
    <row r="20" spans="1:6" x14ac:dyDescent="0.45">
      <c r="A20" s="27"/>
      <c r="B20" s="22" t="s">
        <v>28</v>
      </c>
      <c r="C20" s="13"/>
      <c r="D20" s="14" t="s">
        <v>29</v>
      </c>
      <c r="E20" s="14" t="s">
        <v>30</v>
      </c>
      <c r="F20" s="40"/>
    </row>
    <row r="21" spans="1:6" ht="82.5" x14ac:dyDescent="0.45">
      <c r="A21" s="27"/>
      <c r="B21" s="22" t="s">
        <v>31</v>
      </c>
      <c r="C21" s="41" t="s">
        <v>32</v>
      </c>
      <c r="D21" s="14" t="s">
        <v>33</v>
      </c>
      <c r="E21" s="14" t="s">
        <v>34</v>
      </c>
      <c r="F21" s="40"/>
    </row>
    <row r="22" spans="1:6" x14ac:dyDescent="0.45">
      <c r="A22" s="27"/>
      <c r="B22" s="22" t="s">
        <v>35</v>
      </c>
      <c r="C22" s="108" t="s">
        <v>36</v>
      </c>
      <c r="D22" s="14" t="s">
        <v>37</v>
      </c>
      <c r="E22" s="14" t="s">
        <v>40</v>
      </c>
      <c r="F22" s="40"/>
    </row>
    <row r="23" spans="1:6" ht="33" x14ac:dyDescent="0.45">
      <c r="A23" s="27"/>
      <c r="B23" s="22" t="s">
        <v>38</v>
      </c>
      <c r="C23" s="109"/>
      <c r="D23" s="14" t="s">
        <v>39</v>
      </c>
      <c r="E23" s="14" t="s">
        <v>185</v>
      </c>
      <c r="F23" s="40"/>
    </row>
    <row r="24" spans="1:6" ht="16.5" customHeight="1" x14ac:dyDescent="0.45">
      <c r="A24" s="27"/>
      <c r="B24" s="22" t="s">
        <v>41</v>
      </c>
      <c r="C24" s="110" t="s">
        <v>42</v>
      </c>
      <c r="D24" s="14" t="s">
        <v>43</v>
      </c>
      <c r="E24" s="14" t="s">
        <v>44</v>
      </c>
      <c r="F24" s="40"/>
    </row>
    <row r="25" spans="1:6" ht="33" x14ac:dyDescent="0.45">
      <c r="A25" s="27"/>
      <c r="B25" s="22" t="s">
        <v>45</v>
      </c>
      <c r="C25" s="111"/>
      <c r="D25" s="14" t="s">
        <v>46</v>
      </c>
      <c r="E25" s="14" t="s">
        <v>47</v>
      </c>
      <c r="F25" s="40"/>
    </row>
    <row r="26" spans="1:6" ht="49.5" x14ac:dyDescent="0.45">
      <c r="A26" s="27"/>
      <c r="B26" s="22" t="s">
        <v>48</v>
      </c>
      <c r="C26" s="111"/>
      <c r="D26" s="14" t="s">
        <v>49</v>
      </c>
      <c r="E26" s="14" t="s">
        <v>50</v>
      </c>
      <c r="F26" s="40"/>
    </row>
    <row r="27" spans="1:6" ht="33" x14ac:dyDescent="0.45">
      <c r="A27" s="27"/>
      <c r="B27" s="22" t="s">
        <v>51</v>
      </c>
      <c r="C27" s="111"/>
      <c r="D27" s="14" t="s">
        <v>52</v>
      </c>
      <c r="E27" s="14" t="s">
        <v>53</v>
      </c>
      <c r="F27" s="40"/>
    </row>
    <row r="28" spans="1:6" ht="37.5" customHeight="1" x14ac:dyDescent="0.45">
      <c r="A28" s="27"/>
      <c r="B28" s="22" t="s">
        <v>54</v>
      </c>
      <c r="C28" s="111"/>
      <c r="D28" s="14" t="s">
        <v>55</v>
      </c>
      <c r="E28" s="14" t="s">
        <v>56</v>
      </c>
      <c r="F28" s="40"/>
    </row>
    <row r="29" spans="1:6" ht="49.5" x14ac:dyDescent="0.45">
      <c r="A29" s="27"/>
      <c r="B29" s="22" t="s">
        <v>57</v>
      </c>
      <c r="C29" s="111"/>
      <c r="D29" s="15" t="s">
        <v>58</v>
      </c>
      <c r="E29" s="14" t="s">
        <v>182</v>
      </c>
      <c r="F29" s="40"/>
    </row>
    <row r="30" spans="1:6" ht="33" customHeight="1" x14ac:dyDescent="0.45">
      <c r="A30" s="27"/>
      <c r="B30" s="22" t="s">
        <v>59</v>
      </c>
      <c r="C30" s="112" t="s">
        <v>60</v>
      </c>
      <c r="D30" s="16" t="s">
        <v>61</v>
      </c>
      <c r="E30" s="14" t="s">
        <v>62</v>
      </c>
      <c r="F30" s="104" t="s">
        <v>63</v>
      </c>
    </row>
    <row r="31" spans="1:6" ht="148.5" x14ac:dyDescent="0.45">
      <c r="A31" s="27"/>
      <c r="B31" s="22" t="s">
        <v>64</v>
      </c>
      <c r="C31" s="113"/>
      <c r="D31" s="16" t="s">
        <v>65</v>
      </c>
      <c r="E31" s="14" t="s">
        <v>66</v>
      </c>
      <c r="F31" s="105"/>
    </row>
    <row r="32" spans="1:6" ht="138" customHeight="1" thickBot="1" x14ac:dyDescent="0.5">
      <c r="A32" s="27"/>
      <c r="B32" s="22" t="s">
        <v>67</v>
      </c>
      <c r="C32" s="114"/>
      <c r="D32" s="16" t="s">
        <v>180</v>
      </c>
      <c r="E32" s="43" t="s">
        <v>181</v>
      </c>
      <c r="F32" s="106"/>
    </row>
    <row r="33" spans="1:7" ht="47.25" customHeight="1" x14ac:dyDescent="0.45">
      <c r="A33" s="27"/>
      <c r="B33" s="22" t="s">
        <v>68</v>
      </c>
      <c r="C33" s="107" t="s">
        <v>69</v>
      </c>
      <c r="D33" s="17" t="s">
        <v>61</v>
      </c>
      <c r="E33" s="14" t="s">
        <v>62</v>
      </c>
      <c r="F33" s="104" t="s">
        <v>70</v>
      </c>
    </row>
    <row r="34" spans="1:7" ht="148.5" x14ac:dyDescent="0.45">
      <c r="A34" s="27"/>
      <c r="B34" s="22" t="s">
        <v>71</v>
      </c>
      <c r="C34" s="107"/>
      <c r="D34" s="17" t="s">
        <v>72</v>
      </c>
      <c r="E34" s="14" t="s">
        <v>179</v>
      </c>
      <c r="F34" s="105"/>
    </row>
    <row r="35" spans="1:7" ht="139.5" customHeight="1" thickBot="1" x14ac:dyDescent="0.5">
      <c r="A35" s="27"/>
      <c r="B35" s="22" t="s">
        <v>73</v>
      </c>
      <c r="C35" s="107"/>
      <c r="D35" s="17" t="s">
        <v>180</v>
      </c>
      <c r="E35" s="43" t="s">
        <v>181</v>
      </c>
      <c r="F35" s="106"/>
    </row>
    <row r="36" spans="1:7" ht="165" x14ac:dyDescent="0.45">
      <c r="A36" s="27"/>
      <c r="B36" s="22" t="s">
        <v>74</v>
      </c>
      <c r="C36" s="115" t="s">
        <v>75</v>
      </c>
      <c r="D36" s="18" t="s">
        <v>76</v>
      </c>
      <c r="E36" s="14" t="s">
        <v>183</v>
      </c>
      <c r="F36" s="40" t="s">
        <v>77</v>
      </c>
    </row>
    <row r="37" spans="1:7" ht="50" thickBot="1" x14ac:dyDescent="0.5">
      <c r="A37" s="27"/>
      <c r="B37" s="22" t="s">
        <v>78</v>
      </c>
      <c r="C37" s="115"/>
      <c r="D37" s="18" t="s">
        <v>180</v>
      </c>
      <c r="E37" s="43" t="s">
        <v>181</v>
      </c>
      <c r="F37" s="40"/>
      <c r="G37"/>
    </row>
    <row r="38" spans="1:7" ht="33" x14ac:dyDescent="0.45">
      <c r="A38" s="27"/>
      <c r="B38" s="22" t="s">
        <v>80</v>
      </c>
      <c r="C38" s="115"/>
      <c r="D38" s="18" t="s">
        <v>81</v>
      </c>
      <c r="E38" s="14" t="s">
        <v>82</v>
      </c>
      <c r="F38" s="40"/>
      <c r="G38"/>
    </row>
    <row r="39" spans="1:7" ht="99" x14ac:dyDescent="0.45">
      <c r="A39" s="27"/>
      <c r="B39" s="22" t="s">
        <v>83</v>
      </c>
      <c r="C39" s="19" t="s">
        <v>84</v>
      </c>
      <c r="D39" s="12" t="s">
        <v>85</v>
      </c>
      <c r="E39" s="14" t="s">
        <v>86</v>
      </c>
      <c r="F39" s="40" t="s">
        <v>87</v>
      </c>
      <c r="G39"/>
    </row>
    <row r="40" spans="1:7" ht="115.5" x14ac:dyDescent="0.45">
      <c r="A40" s="27"/>
      <c r="B40" s="22" t="s">
        <v>88</v>
      </c>
      <c r="C40" s="19" t="s">
        <v>89</v>
      </c>
      <c r="D40" s="12" t="s">
        <v>90</v>
      </c>
      <c r="E40" s="14" t="s">
        <v>91</v>
      </c>
      <c r="F40" s="40" t="s">
        <v>92</v>
      </c>
    </row>
    <row r="41" spans="1:7" ht="33" x14ac:dyDescent="0.45">
      <c r="A41" s="27"/>
      <c r="B41" s="22" t="s">
        <v>93</v>
      </c>
      <c r="C41" s="116" t="s">
        <v>94</v>
      </c>
      <c r="D41" s="20" t="s">
        <v>95</v>
      </c>
      <c r="E41" s="14" t="s">
        <v>96</v>
      </c>
      <c r="F41" s="40"/>
    </row>
    <row r="42" spans="1:7" x14ac:dyDescent="0.45">
      <c r="A42" s="27"/>
      <c r="B42" s="22" t="s">
        <v>97</v>
      </c>
      <c r="C42" s="116"/>
      <c r="D42" s="20" t="s">
        <v>61</v>
      </c>
      <c r="E42" s="14" t="s">
        <v>98</v>
      </c>
      <c r="F42" s="40"/>
    </row>
    <row r="43" spans="1:7" ht="50" thickBot="1" x14ac:dyDescent="0.5">
      <c r="A43" s="32"/>
      <c r="B43" s="33" t="s">
        <v>99</v>
      </c>
      <c r="C43" s="117"/>
      <c r="D43" s="42" t="s">
        <v>180</v>
      </c>
      <c r="E43" s="43" t="s">
        <v>181</v>
      </c>
      <c r="F43" s="44"/>
    </row>
    <row r="44" spans="1:7" x14ac:dyDescent="0.45">
      <c r="B44"/>
    </row>
    <row r="74" spans="2:2" x14ac:dyDescent="0.45">
      <c r="B74"/>
    </row>
    <row r="75" spans="2:2" x14ac:dyDescent="0.45">
      <c r="B75"/>
    </row>
    <row r="76" spans="2:2" x14ac:dyDescent="0.45">
      <c r="B76"/>
    </row>
    <row r="77" spans="2:2" x14ac:dyDescent="0.45">
      <c r="B77"/>
    </row>
    <row r="78" spans="2:2" x14ac:dyDescent="0.45">
      <c r="B78"/>
    </row>
    <row r="79" spans="2:2" x14ac:dyDescent="0.45">
      <c r="B79"/>
    </row>
    <row r="89" spans="2:2" x14ac:dyDescent="0.45">
      <c r="B89"/>
    </row>
    <row r="90" spans="2:2" x14ac:dyDescent="0.45">
      <c r="B90"/>
    </row>
    <row r="91" spans="2:2" x14ac:dyDescent="0.45">
      <c r="B91"/>
    </row>
    <row r="92" spans="2:2" x14ac:dyDescent="0.45">
      <c r="B92"/>
    </row>
    <row r="93" spans="2:2" x14ac:dyDescent="0.45">
      <c r="B93"/>
    </row>
    <row r="94" spans="2:2" x14ac:dyDescent="0.45">
      <c r="B94"/>
    </row>
    <row r="95" spans="2:2" x14ac:dyDescent="0.45">
      <c r="B95"/>
    </row>
    <row r="96" spans="2:2" x14ac:dyDescent="0.45">
      <c r="B96"/>
    </row>
    <row r="97" spans="2:2" x14ac:dyDescent="0.45">
      <c r="B97"/>
    </row>
    <row r="98" spans="2:2" x14ac:dyDescent="0.45">
      <c r="B98"/>
    </row>
    <row r="99" spans="2:2" x14ac:dyDescent="0.45">
      <c r="B99"/>
    </row>
    <row r="100" spans="2:2" x14ac:dyDescent="0.45">
      <c r="B100"/>
    </row>
    <row r="101" spans="2:2" x14ac:dyDescent="0.45">
      <c r="B101"/>
    </row>
    <row r="102" spans="2:2" x14ac:dyDescent="0.45">
      <c r="B102"/>
    </row>
    <row r="103" spans="2:2" x14ac:dyDescent="0.45">
      <c r="B103"/>
    </row>
    <row r="104" spans="2:2" x14ac:dyDescent="0.45">
      <c r="B104"/>
    </row>
    <row r="105" spans="2:2" x14ac:dyDescent="0.45">
      <c r="B105"/>
    </row>
    <row r="106" spans="2:2" x14ac:dyDescent="0.45">
      <c r="B106"/>
    </row>
    <row r="107" spans="2:2" x14ac:dyDescent="0.45">
      <c r="B107"/>
    </row>
    <row r="108" spans="2:2" x14ac:dyDescent="0.45">
      <c r="B108"/>
    </row>
    <row r="109" spans="2:2" x14ac:dyDescent="0.45">
      <c r="B109"/>
    </row>
    <row r="110" spans="2:2" x14ac:dyDescent="0.45">
      <c r="B110"/>
    </row>
    <row r="111" spans="2:2" x14ac:dyDescent="0.45">
      <c r="B111"/>
    </row>
    <row r="112" spans="2:2" x14ac:dyDescent="0.45">
      <c r="B112"/>
    </row>
    <row r="113" spans="2:2" x14ac:dyDescent="0.45">
      <c r="B113"/>
    </row>
  </sheetData>
  <mergeCells count="8">
    <mergeCell ref="C36:C38"/>
    <mergeCell ref="C41:C43"/>
    <mergeCell ref="F30:F32"/>
    <mergeCell ref="F33:F35"/>
    <mergeCell ref="C33:C35"/>
    <mergeCell ref="C22:C23"/>
    <mergeCell ref="C24:C29"/>
    <mergeCell ref="C30:C32"/>
  </mergeCells>
  <pageMargins left="0.7" right="0.7" top="0.75" bottom="0.75" header="0.3" footer="0.3"/>
  <pageSetup scale="56" fitToHeight="0" orientation="landscape" r:id="rId1"/>
  <headerFooter>
    <oddHeader>&amp;LActive Transportation Resource Center&amp;RCounts+ Evaluation Metrics</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93428C-6FD8-4C38-BACF-D4ABACF3C5A6}">
  <sheetPr codeName="Sheet3">
    <pageSetUpPr fitToPage="1"/>
  </sheetPr>
  <dimension ref="A1:AG62"/>
  <sheetViews>
    <sheetView tabSelected="1" topLeftCell="F1" zoomScale="57" zoomScaleNormal="57" workbookViewId="0">
      <selection activeCell="E1" sqref="E1:J1"/>
    </sheetView>
  </sheetViews>
  <sheetFormatPr defaultColWidth="9" defaultRowHeight="16.5" outlineLevelCol="1" x14ac:dyDescent="0.45"/>
  <cols>
    <col min="1" max="1" width="5.83203125" style="83" customWidth="1"/>
    <col min="2" max="2" width="14.83203125" style="83" customWidth="1"/>
    <col min="3" max="3" width="8.08203125" style="83" customWidth="1"/>
    <col min="4" max="4" width="7.75" style="83" customWidth="1"/>
    <col min="5" max="5" width="16.5" style="83" customWidth="1"/>
    <col min="6" max="6" width="13.83203125" style="83" customWidth="1"/>
    <col min="7" max="7" width="16.08203125" style="83" customWidth="1"/>
    <col min="8" max="8" width="11.33203125" style="86" customWidth="1"/>
    <col min="9" max="9" width="14.08203125" style="86" customWidth="1"/>
    <col min="10" max="10" width="36.08203125" style="101" bestFit="1" customWidth="1"/>
    <col min="11" max="11" width="12.75" style="101" customWidth="1"/>
    <col min="12" max="12" width="11.75" style="101" customWidth="1"/>
    <col min="13" max="13" width="15.25" style="101" customWidth="1"/>
    <col min="14" max="14" width="14.83203125" style="101" customWidth="1"/>
    <col min="15" max="15" width="12.58203125" style="101" customWidth="1"/>
    <col min="16" max="16" width="16.75" style="101" customWidth="1"/>
    <col min="17" max="17" width="17.83203125" style="101" customWidth="1"/>
    <col min="18" max="18" width="13" style="101" customWidth="1"/>
    <col min="19" max="19" width="13.33203125" style="101" customWidth="1"/>
    <col min="20" max="20" width="23.75" style="101" customWidth="1"/>
    <col min="21" max="21" width="20.5" style="101" customWidth="1"/>
    <col min="22" max="22" width="10.08203125" style="101" customWidth="1"/>
    <col min="23" max="23" width="11.08203125" style="101" customWidth="1"/>
    <col min="24" max="24" width="15.75" style="101" customWidth="1"/>
    <col min="25" max="25" width="9" style="83"/>
    <col min="26" max="29" width="9" style="83" hidden="1" customWidth="1" outlineLevel="1"/>
    <col min="30" max="31" width="9.75" style="83" hidden="1" customWidth="1" outlineLevel="1"/>
    <col min="32" max="32" width="9" style="83" hidden="1" customWidth="1" outlineLevel="1"/>
    <col min="33" max="33" width="9" style="83" collapsed="1"/>
    <col min="34" max="16384" width="9" style="83"/>
  </cols>
  <sheetData>
    <row r="1" spans="1:33" s="8" customFormat="1" ht="115.5" x14ac:dyDescent="0.45">
      <c r="B1" s="87" t="s">
        <v>32</v>
      </c>
      <c r="C1" s="118" t="s">
        <v>36</v>
      </c>
      <c r="D1" s="119"/>
      <c r="E1" s="120" t="s">
        <v>42</v>
      </c>
      <c r="F1" s="120"/>
      <c r="G1" s="120"/>
      <c r="H1" s="120"/>
      <c r="I1" s="120"/>
      <c r="J1" s="120"/>
      <c r="K1" s="88" t="s">
        <v>60</v>
      </c>
      <c r="L1" s="88"/>
      <c r="M1" s="88"/>
      <c r="N1" s="89" t="s">
        <v>69</v>
      </c>
      <c r="O1" s="90"/>
      <c r="P1" s="90"/>
      <c r="Q1" s="91" t="s">
        <v>75</v>
      </c>
      <c r="R1" s="91"/>
      <c r="S1" s="91"/>
      <c r="T1" s="92" t="s">
        <v>84</v>
      </c>
      <c r="U1" s="92" t="s">
        <v>89</v>
      </c>
      <c r="V1" s="93" t="s">
        <v>94</v>
      </c>
      <c r="W1" s="94"/>
      <c r="X1" s="94"/>
    </row>
    <row r="2" spans="1:33" customFormat="1" ht="137.25" customHeight="1" x14ac:dyDescent="0.45">
      <c r="A2" s="1" t="s">
        <v>29</v>
      </c>
      <c r="B2" s="95" t="s">
        <v>33</v>
      </c>
      <c r="C2" s="95" t="s">
        <v>37</v>
      </c>
      <c r="D2" s="95" t="s">
        <v>39</v>
      </c>
      <c r="E2" s="95" t="s">
        <v>43</v>
      </c>
      <c r="F2" s="95" t="s">
        <v>46</v>
      </c>
      <c r="G2" s="95" t="s">
        <v>49</v>
      </c>
      <c r="H2" s="95" t="s">
        <v>52</v>
      </c>
      <c r="I2" s="95" t="s">
        <v>55</v>
      </c>
      <c r="J2" s="95" t="s">
        <v>58</v>
      </c>
      <c r="K2" s="96" t="s">
        <v>61</v>
      </c>
      <c r="L2" s="96" t="s">
        <v>65</v>
      </c>
      <c r="M2" s="96" t="s">
        <v>117</v>
      </c>
      <c r="N2" s="97" t="s">
        <v>61</v>
      </c>
      <c r="O2" s="97" t="s">
        <v>65</v>
      </c>
      <c r="P2" s="97" t="s">
        <v>117</v>
      </c>
      <c r="Q2" s="98" t="s">
        <v>76</v>
      </c>
      <c r="R2" s="98" t="s">
        <v>79</v>
      </c>
      <c r="S2" s="98" t="s">
        <v>81</v>
      </c>
      <c r="T2" s="99" t="s">
        <v>85</v>
      </c>
      <c r="U2" s="99" t="s">
        <v>90</v>
      </c>
      <c r="V2" s="100" t="s">
        <v>118</v>
      </c>
      <c r="W2" s="100" t="s">
        <v>61</v>
      </c>
      <c r="X2" s="100" t="s">
        <v>79</v>
      </c>
      <c r="Y2" s="1"/>
      <c r="Z2" s="1" t="s">
        <v>58</v>
      </c>
      <c r="AA2" s="1" t="s">
        <v>119</v>
      </c>
      <c r="AB2" s="1" t="s">
        <v>120</v>
      </c>
      <c r="AC2" s="1" t="s">
        <v>121</v>
      </c>
      <c r="AD2" s="1" t="s">
        <v>122</v>
      </c>
      <c r="AE2" s="1" t="s">
        <v>123</v>
      </c>
      <c r="AF2" s="1" t="s">
        <v>124</v>
      </c>
      <c r="AG2" s="1"/>
    </row>
    <row r="3" spans="1:33" x14ac:dyDescent="0.45">
      <c r="A3" s="83">
        <f>ROW(A1)</f>
        <v>1</v>
      </c>
      <c r="B3" s="83" t="str">
        <f t="shared" ref="B3:B9" si="0">IF(ISBLANK(J3), "", IF(COUNTIF(Z3:AF3, "*Yes*")&gt;0, "Yes", "No"))</f>
        <v>Yes</v>
      </c>
      <c r="C3" s="83" t="s">
        <v>5</v>
      </c>
      <c r="D3" s="84"/>
      <c r="H3" s="85">
        <v>34</v>
      </c>
      <c r="I3" s="85">
        <v>2.58</v>
      </c>
      <c r="J3" s="101" t="s">
        <v>125</v>
      </c>
      <c r="K3" s="102"/>
      <c r="L3" s="102"/>
      <c r="M3" s="102"/>
      <c r="N3" s="102"/>
      <c r="O3" s="102"/>
      <c r="P3" s="102"/>
      <c r="Q3" s="102"/>
      <c r="R3" s="102"/>
      <c r="S3" s="102"/>
      <c r="T3" s="102"/>
      <c r="U3" s="102"/>
      <c r="V3" s="102"/>
      <c r="W3" s="102"/>
      <c r="X3" s="102"/>
      <c r="Z3" s="103" t="str">
        <f t="shared" ref="Z3:Z34" si="1">IF(ISBLANK($J3),"",(IF(ISNUMBER(SEARCH("paths",J3)),"Yes","No")))</f>
        <v>Yes</v>
      </c>
      <c r="AA3" s="103" t="str" cm="1">
        <f t="array" ref="AA3">IFERROR(IF($J3=AA$2, _xlfn.XLOOKUP('LTS Data Input'!K3&amp;'LTS Data Input'!L3&amp;'LTS Data Input'!M3,Lookup!G:G&amp;Lookup!H:H&amp;Lookup!I:I, Lookup!K:K), ""), "No")</f>
        <v/>
      </c>
      <c r="AB3" s="103" t="str" cm="1">
        <f t="array" ref="AB3">IFERROR(IF($J3=AB$2, _xlfn.XLOOKUP('LTS Data Input'!N3&amp;'LTS Data Input'!O3&amp;'LTS Data Input'!P3,Lookup!M:M&amp;Lookup!N:N&amp;Lookup!O:O, Lookup!Q:Q), ""), "No")</f>
        <v/>
      </c>
      <c r="AC3" s="103" t="str" cm="1">
        <f t="array" ref="AC3">IFERROR(IF($J3=AC$2, _xlfn.XLOOKUP('LTS Data Input'!Q3&amp;'LTS Data Input'!R3&amp;'LTS Data Input'!S3,Lookup!B:B&amp;Lookup!D:D&amp;Lookup!C:C, Lookup!E:E), ""), "No")</f>
        <v/>
      </c>
      <c r="AD3" s="103" t="str">
        <f t="shared" ref="AD3:AD34" si="2">IF(ISBLANK(T3), "", IF(T3=TRUE, "Yes", "No"))</f>
        <v/>
      </c>
      <c r="AE3" s="103" t="str">
        <f t="shared" ref="AE3:AE34" si="3">IF(ISBLANK(U3), "", IF(U3=TRUE, "No", ""))</f>
        <v/>
      </c>
      <c r="AF3" s="103" t="str" cm="1">
        <f t="array" ref="AF3">IFERROR(IF($J3=AF$2, _xlfn.XLOOKUP('LTS Data Input'!V3&amp;'LTS Data Input'!W3&amp;'LTS Data Input'!X3,Lookup!U:U&amp;Lookup!S:S&amp;Lookup!T:T, Lookup!W:W), ""), "No")</f>
        <v/>
      </c>
    </row>
    <row r="4" spans="1:33" x14ac:dyDescent="0.45">
      <c r="A4" s="83">
        <f t="shared" ref="A4:A62" si="4">ROW(A2)</f>
        <v>2</v>
      </c>
      <c r="B4" s="83" t="str">
        <f t="shared" si="0"/>
        <v>Yes</v>
      </c>
      <c r="C4" s="83" t="s">
        <v>10</v>
      </c>
      <c r="D4" s="84">
        <v>3</v>
      </c>
      <c r="H4" s="85">
        <v>25</v>
      </c>
      <c r="I4" s="85">
        <v>10</v>
      </c>
      <c r="J4" s="101" t="s">
        <v>125</v>
      </c>
      <c r="K4" s="102"/>
      <c r="L4" s="102"/>
      <c r="M4" s="102"/>
      <c r="N4" s="102"/>
      <c r="O4" s="102"/>
      <c r="P4" s="102"/>
      <c r="Q4" s="102"/>
      <c r="R4" s="102"/>
      <c r="S4" s="102"/>
      <c r="T4" s="102"/>
      <c r="U4" s="102"/>
      <c r="V4" s="102"/>
      <c r="W4" s="102"/>
      <c r="X4" s="102"/>
      <c r="Z4" s="103" t="str">
        <f t="shared" si="1"/>
        <v>Yes</v>
      </c>
      <c r="AA4" s="103" t="str" cm="1">
        <f t="array" ref="AA4">IFERROR(IF($J4=AA$2, _xlfn.XLOOKUP('LTS Data Input'!K4&amp;'LTS Data Input'!L4&amp;'LTS Data Input'!M4,Lookup!G:G&amp;Lookup!H:H&amp;Lookup!I:I, Lookup!K:K), ""), "No")</f>
        <v/>
      </c>
      <c r="AB4" s="103" t="str" cm="1">
        <f t="array" ref="AB4">IFERROR(IF($J4=AB$2, _xlfn.XLOOKUP('LTS Data Input'!N4&amp;'LTS Data Input'!O4&amp;'LTS Data Input'!P4,Lookup!M:M&amp;Lookup!N:N&amp;Lookup!O:O, Lookup!Q:Q), ""), "No")</f>
        <v/>
      </c>
      <c r="AC4" s="103" t="str" cm="1">
        <f t="array" ref="AC4">IFERROR(IF($J4=Pulldown!$B$7, _xlfn.XLOOKUP('LTS Data Input'!Q4&amp;'LTS Data Input'!R4&amp;'LTS Data Input'!S4,Lookup!B:B&amp;Lookup!D:D&amp;Lookup!C:C, Lookup!E:E), ""), "No")</f>
        <v/>
      </c>
      <c r="AD4" s="103" t="str">
        <f t="shared" si="2"/>
        <v/>
      </c>
      <c r="AE4" s="103" t="str">
        <f t="shared" si="3"/>
        <v/>
      </c>
      <c r="AF4" s="103" t="str" cm="1">
        <f t="array" ref="AF4">IFERROR(IF($J4=AF$2, _xlfn.XLOOKUP('LTS Data Input'!V4&amp;'LTS Data Input'!W4&amp;'LTS Data Input'!X4,Lookup!U:U&amp;Lookup!S:S&amp;Lookup!T:T, Lookup!W:W), ""), "No")</f>
        <v/>
      </c>
    </row>
    <row r="5" spans="1:33" ht="33" x14ac:dyDescent="0.45">
      <c r="A5" s="83">
        <f t="shared" si="4"/>
        <v>3</v>
      </c>
      <c r="B5" s="83" t="str">
        <f t="shared" si="0"/>
        <v>No</v>
      </c>
      <c r="C5" s="83" t="s">
        <v>10</v>
      </c>
      <c r="D5" s="84">
        <v>4</v>
      </c>
      <c r="H5" s="85">
        <v>1</v>
      </c>
      <c r="I5" s="85">
        <v>0.5</v>
      </c>
      <c r="J5" s="101" t="s">
        <v>120</v>
      </c>
      <c r="K5" s="102"/>
      <c r="L5" s="102"/>
      <c r="M5" s="102"/>
      <c r="N5" s="102" t="s">
        <v>126</v>
      </c>
      <c r="O5" s="102" t="s">
        <v>127</v>
      </c>
      <c r="P5" s="102" t="s">
        <v>128</v>
      </c>
      <c r="Q5" s="102"/>
      <c r="R5" s="102"/>
      <c r="S5" s="102"/>
      <c r="T5" s="102"/>
      <c r="U5" s="102"/>
      <c r="V5" s="102"/>
      <c r="W5" s="102"/>
      <c r="X5" s="102"/>
      <c r="Z5" s="103" t="str">
        <f t="shared" si="1"/>
        <v>No</v>
      </c>
      <c r="AA5" s="103" t="str" cm="1">
        <f t="array" ref="AA5">IFERROR(IF($J5=AA$2, _xlfn.XLOOKUP('LTS Data Input'!K5&amp;'LTS Data Input'!L5&amp;'LTS Data Input'!M5,Lookup!G:G&amp;Lookup!H:H&amp;Lookup!I:I, Lookup!K:K), ""), "No")</f>
        <v/>
      </c>
      <c r="AB5" s="103" t="str" cm="1">
        <f t="array" ref="AB5">IFERROR(IF($J5=AB$2, _xlfn.XLOOKUP('LTS Data Input'!N5&amp;'LTS Data Input'!O5&amp;'LTS Data Input'!P5,Lookup!M:M&amp;Lookup!N:N&amp;Lookup!O:O, Lookup!Q:Q), ""), "No")</f>
        <v>No</v>
      </c>
      <c r="AC5" s="103" t="str" cm="1">
        <f t="array" ref="AC5">IFERROR(IF($J5=Pulldown!$B$7, _xlfn.XLOOKUP('LTS Data Input'!Q5&amp;'LTS Data Input'!R5&amp;'LTS Data Input'!S5,Lookup!B:B&amp;Lookup!D:D&amp;Lookup!C:C, Lookup!E:E), ""), "No")</f>
        <v/>
      </c>
      <c r="AD5" s="103" t="str">
        <f t="shared" si="2"/>
        <v/>
      </c>
      <c r="AE5" s="103" t="str">
        <f t="shared" si="3"/>
        <v/>
      </c>
      <c r="AF5" s="103" t="str" cm="1">
        <f t="array" ref="AF5">IFERROR(IF($J5=AF$2, _xlfn.XLOOKUP('LTS Data Input'!V5&amp;'LTS Data Input'!W5&amp;'LTS Data Input'!X5,Lookup!U:U&amp;Lookup!S:S&amp;Lookup!T:T, Lookup!W:W), ""), "No")</f>
        <v/>
      </c>
    </row>
    <row r="6" spans="1:33" ht="33" x14ac:dyDescent="0.45">
      <c r="A6" s="83">
        <f t="shared" si="4"/>
        <v>4</v>
      </c>
      <c r="B6" s="83" t="str">
        <f t="shared" si="0"/>
        <v>No</v>
      </c>
      <c r="C6" s="83" t="s">
        <v>10</v>
      </c>
      <c r="D6" s="84"/>
      <c r="H6" s="85"/>
      <c r="I6" s="85"/>
      <c r="J6" s="101" t="s">
        <v>122</v>
      </c>
      <c r="K6" s="102"/>
      <c r="L6" s="102"/>
      <c r="M6" s="102"/>
      <c r="N6" s="102"/>
      <c r="O6" s="102"/>
      <c r="P6" s="102"/>
      <c r="Q6" s="102"/>
      <c r="R6" s="102"/>
      <c r="S6" s="102"/>
      <c r="T6" s="102"/>
      <c r="U6" s="102"/>
      <c r="V6" s="102"/>
      <c r="W6" s="102"/>
      <c r="X6" s="102"/>
      <c r="Z6" s="103" t="str">
        <f t="shared" si="1"/>
        <v>No</v>
      </c>
      <c r="AA6" s="103" t="str" cm="1">
        <f t="array" ref="AA6">IFERROR(IF($J6=AA$2, _xlfn.XLOOKUP('LTS Data Input'!K6&amp;'LTS Data Input'!L6&amp;'LTS Data Input'!M6,Lookup!G:G&amp;Lookup!H:H&amp;Lookup!I:I, Lookup!K:K), ""), "No")</f>
        <v/>
      </c>
      <c r="AB6" s="103" t="str" cm="1">
        <f t="array" ref="AB6">IFERROR(IF($J6=AB$2, _xlfn.XLOOKUP('LTS Data Input'!N6&amp;'LTS Data Input'!O6&amp;'LTS Data Input'!P6,Lookup!M:M&amp;Lookup!N:N&amp;Lookup!O:O, Lookup!Q:Q), ""), "No")</f>
        <v/>
      </c>
      <c r="AC6" s="103" t="str" cm="1">
        <f t="array" ref="AC6">IFERROR(IF($J6=Pulldown!$B$7, _xlfn.XLOOKUP('LTS Data Input'!Q6&amp;'LTS Data Input'!R6&amp;'LTS Data Input'!S6,Lookup!B:B&amp;Lookup!D:D&amp;Lookup!C:C, Lookup!E:E), ""), "No")</f>
        <v/>
      </c>
      <c r="AD6" s="103" t="str">
        <f t="shared" si="2"/>
        <v/>
      </c>
      <c r="AE6" s="103" t="str">
        <f t="shared" si="3"/>
        <v/>
      </c>
      <c r="AF6" s="103" t="str" cm="1">
        <f t="array" ref="AF6">IFERROR(IF($J6=AF$2, _xlfn.XLOOKUP('LTS Data Input'!V6&amp;'LTS Data Input'!W6&amp;'LTS Data Input'!X6,Lookup!U:U&amp;Lookup!S:S&amp;Lookup!T:T, Lookup!W:W), ""), "No")</f>
        <v/>
      </c>
    </row>
    <row r="7" spans="1:33" x14ac:dyDescent="0.45">
      <c r="A7" s="83">
        <f>ROW(A5)</f>
        <v>5</v>
      </c>
      <c r="B7" s="83" t="str">
        <f t="shared" si="0"/>
        <v/>
      </c>
      <c r="D7" s="84"/>
      <c r="H7" s="85"/>
      <c r="I7" s="85"/>
      <c r="K7" s="102"/>
      <c r="L7" s="102"/>
      <c r="M7" s="102"/>
      <c r="N7" s="102"/>
      <c r="O7" s="102"/>
      <c r="P7" s="102"/>
      <c r="Q7" s="102"/>
      <c r="R7" s="102"/>
      <c r="S7" s="102"/>
      <c r="T7" s="102"/>
      <c r="U7" s="102"/>
      <c r="V7" s="102"/>
      <c r="W7" s="102"/>
      <c r="X7" s="102"/>
      <c r="Z7" s="103" t="str">
        <f t="shared" si="1"/>
        <v/>
      </c>
      <c r="AA7" s="103" t="str" cm="1">
        <f t="array" ref="AA7">IFERROR(IF($J7=AA$2, _xlfn.XLOOKUP('LTS Data Input'!K7&amp;'LTS Data Input'!L7&amp;'LTS Data Input'!M7,Lookup!G:G&amp;Lookup!H:H&amp;Lookup!I:I, Lookup!K:K), ""), "No")</f>
        <v/>
      </c>
      <c r="AB7" s="103" t="str" cm="1">
        <f t="array" ref="AB7">IFERROR(IF($J7=AB$2, _xlfn.XLOOKUP('LTS Data Input'!N7&amp;'LTS Data Input'!O7&amp;'LTS Data Input'!P7,Lookup!M:M&amp;Lookup!N:N&amp;Lookup!O:O, Lookup!Q:Q), ""), "No")</f>
        <v/>
      </c>
      <c r="AC7" s="103" t="str" cm="1">
        <f t="array" ref="AC7">IFERROR(IF($J7=Pulldown!$B$7, _xlfn.XLOOKUP('LTS Data Input'!Q7&amp;'LTS Data Input'!R7&amp;'LTS Data Input'!S7,Lookup!B:B&amp;Lookup!D:D&amp;Lookup!C:C, Lookup!E:E), ""), "No")</f>
        <v/>
      </c>
      <c r="AD7" s="103" t="str">
        <f t="shared" si="2"/>
        <v/>
      </c>
      <c r="AE7" s="103" t="str">
        <f t="shared" si="3"/>
        <v/>
      </c>
      <c r="AF7" s="103" t="str" cm="1">
        <f t="array" ref="AF7">IFERROR(IF($J7=AF$2, _xlfn.XLOOKUP('LTS Data Input'!V7&amp;'LTS Data Input'!W7&amp;'LTS Data Input'!X7,Lookup!U:U&amp;Lookup!S:S&amp;Lookup!T:T, Lookup!W:W), ""), "No")</f>
        <v/>
      </c>
    </row>
    <row r="8" spans="1:33" x14ac:dyDescent="0.45">
      <c r="A8" s="83">
        <f>ROW(A6)</f>
        <v>6</v>
      </c>
      <c r="B8" s="83" t="str">
        <f t="shared" si="0"/>
        <v/>
      </c>
      <c r="D8" s="84"/>
      <c r="H8" s="85"/>
      <c r="I8" s="85"/>
      <c r="K8" s="102"/>
      <c r="L8" s="102"/>
      <c r="M8" s="102"/>
      <c r="N8" s="102"/>
      <c r="O8" s="102"/>
      <c r="P8" s="102"/>
      <c r="Q8" s="102"/>
      <c r="R8" s="102"/>
      <c r="S8" s="102"/>
      <c r="T8" s="102"/>
      <c r="U8" s="102"/>
      <c r="V8" s="102"/>
      <c r="W8" s="102"/>
      <c r="X8" s="102"/>
      <c r="Z8" s="103" t="str">
        <f t="shared" si="1"/>
        <v/>
      </c>
      <c r="AA8" s="103" t="str" cm="1">
        <f t="array" ref="AA8">IFERROR(IF($J8=AA$2, _xlfn.XLOOKUP('LTS Data Input'!K8&amp;'LTS Data Input'!L8&amp;'LTS Data Input'!M8,Lookup!G:G&amp;Lookup!H:H&amp;Lookup!I:I, Lookup!K:K), ""), "No")</f>
        <v/>
      </c>
      <c r="AB8" s="103" t="str" cm="1">
        <f t="array" ref="AB8">IFERROR(IF($J8=AB$2, _xlfn.XLOOKUP('LTS Data Input'!N8&amp;'LTS Data Input'!O8&amp;'LTS Data Input'!P8,Lookup!M:M&amp;Lookup!N:N&amp;Lookup!O:O, Lookup!Q:Q), ""), "No")</f>
        <v/>
      </c>
      <c r="AC8" s="103" t="str" cm="1">
        <f t="array" ref="AC8">IFERROR(IF($J8=Pulldown!$B$7, _xlfn.XLOOKUP('LTS Data Input'!Q8&amp;'LTS Data Input'!R8&amp;'LTS Data Input'!S8,Lookup!B:B&amp;Lookup!D:D&amp;Lookup!C:C, Lookup!E:E), ""), "No")</f>
        <v/>
      </c>
      <c r="AD8" s="103" t="str">
        <f t="shared" si="2"/>
        <v/>
      </c>
      <c r="AE8" s="103" t="str">
        <f t="shared" si="3"/>
        <v/>
      </c>
      <c r="AF8" s="103" t="str" cm="1">
        <f t="array" ref="AF8">IFERROR(IF($J8=AF$2, _xlfn.XLOOKUP('LTS Data Input'!V8&amp;'LTS Data Input'!W8&amp;'LTS Data Input'!X8,Lookup!U:U&amp;Lookup!S:S&amp;Lookup!T:T, Lookup!W:W), ""), "No")</f>
        <v/>
      </c>
    </row>
    <row r="9" spans="1:33" x14ac:dyDescent="0.45">
      <c r="A9" s="83">
        <f t="shared" si="4"/>
        <v>7</v>
      </c>
      <c r="B9" s="83" t="str">
        <f t="shared" si="0"/>
        <v/>
      </c>
      <c r="D9" s="84"/>
      <c r="H9" s="85"/>
      <c r="I9" s="85"/>
      <c r="K9" s="102"/>
      <c r="L9" s="102"/>
      <c r="M9" s="102"/>
      <c r="N9" s="102"/>
      <c r="O9" s="102"/>
      <c r="P9" s="102"/>
      <c r="Q9" s="102"/>
      <c r="R9" s="102"/>
      <c r="S9" s="102"/>
      <c r="T9" s="102"/>
      <c r="U9" s="102"/>
      <c r="V9" s="102"/>
      <c r="W9" s="102"/>
      <c r="X9" s="102"/>
      <c r="Z9" s="103" t="str">
        <f t="shared" si="1"/>
        <v/>
      </c>
      <c r="AA9" s="103" t="str" cm="1">
        <f t="array" ref="AA9">IFERROR(IF($J9=AA$2, _xlfn.XLOOKUP('LTS Data Input'!K9&amp;'LTS Data Input'!L9&amp;'LTS Data Input'!M9,Lookup!G:G&amp;Lookup!H:H&amp;Lookup!I:I, Lookup!K:K), ""), "No")</f>
        <v/>
      </c>
      <c r="AB9" s="103" t="str" cm="1">
        <f t="array" ref="AB9">IFERROR(IF($J9=AB$2, _xlfn.XLOOKUP('LTS Data Input'!N9&amp;'LTS Data Input'!O9&amp;'LTS Data Input'!P9,Lookup!M:M&amp;Lookup!N:N&amp;Lookup!O:O, Lookup!Q:Q), ""), "No")</f>
        <v/>
      </c>
      <c r="AC9" s="103" t="str" cm="1">
        <f t="array" ref="AC9">IFERROR(IF($J9=Pulldown!$B$7, _xlfn.XLOOKUP('LTS Data Input'!Q9&amp;'LTS Data Input'!R9&amp;'LTS Data Input'!S9,Lookup!B:B&amp;Lookup!D:D&amp;Lookup!C:C, Lookup!E:E), ""), "No")</f>
        <v/>
      </c>
      <c r="AD9" s="103" t="str">
        <f t="shared" si="2"/>
        <v/>
      </c>
      <c r="AE9" s="103" t="str">
        <f t="shared" si="3"/>
        <v/>
      </c>
      <c r="AF9" s="103" t="str" cm="1">
        <f t="array" ref="AF9">IFERROR(IF($J9=AF$2, _xlfn.XLOOKUP('LTS Data Input'!V9&amp;'LTS Data Input'!W9&amp;'LTS Data Input'!X9,Lookup!U:U&amp;Lookup!S:S&amp;Lookup!T:T, Lookup!W:W), ""), "No")</f>
        <v/>
      </c>
    </row>
    <row r="10" spans="1:33" x14ac:dyDescent="0.45">
      <c r="A10" s="83">
        <f t="shared" si="4"/>
        <v>8</v>
      </c>
      <c r="B10" s="83" t="str">
        <f t="shared" ref="B10:B34" si="5">IF(ISBLANK(J10), "", IF(COUNTIF(Z10:AF10, "*Yes*")&gt;0, "Yes", "No"))</f>
        <v/>
      </c>
      <c r="D10" s="84"/>
      <c r="H10" s="85"/>
      <c r="I10" s="85"/>
      <c r="K10" s="102"/>
      <c r="L10" s="102"/>
      <c r="M10" s="102"/>
      <c r="N10" s="102"/>
      <c r="O10" s="102"/>
      <c r="P10" s="102"/>
      <c r="Q10" s="102"/>
      <c r="R10" s="102"/>
      <c r="S10" s="102"/>
      <c r="T10" s="102"/>
      <c r="U10" s="102"/>
      <c r="V10" s="102"/>
      <c r="W10" s="102"/>
      <c r="X10" s="102"/>
      <c r="Z10" s="103" t="str">
        <f t="shared" si="1"/>
        <v/>
      </c>
      <c r="AA10" s="103" t="str" cm="1">
        <f t="array" ref="AA10">IFERROR(IF($J10=AA$2, _xlfn.XLOOKUP('LTS Data Input'!K10&amp;'LTS Data Input'!L10&amp;'LTS Data Input'!M10,Lookup!G:G&amp;Lookup!H:H&amp;Lookup!I:I, Lookup!K:K), ""), "No")</f>
        <v/>
      </c>
      <c r="AB10" s="103" t="str" cm="1">
        <f t="array" ref="AB10">IFERROR(IF($J10=AB$2, _xlfn.XLOOKUP('LTS Data Input'!N10&amp;'LTS Data Input'!O10&amp;'LTS Data Input'!P10,Lookup!M:M&amp;Lookup!N:N&amp;Lookup!O:O, Lookup!Q:Q), ""), "No")</f>
        <v/>
      </c>
      <c r="AC10" s="103" t="str" cm="1">
        <f t="array" ref="AC10">IFERROR(IF($J10=Pulldown!$B$7, _xlfn.XLOOKUP('LTS Data Input'!Q10&amp;'LTS Data Input'!R10&amp;'LTS Data Input'!S10,Lookup!B:B&amp;Lookup!D:D&amp;Lookup!C:C, Lookup!E:E), ""), "No")</f>
        <v/>
      </c>
      <c r="AD10" s="103" t="str">
        <f t="shared" si="2"/>
        <v/>
      </c>
      <c r="AE10" s="103" t="str">
        <f t="shared" si="3"/>
        <v/>
      </c>
      <c r="AF10" s="103" t="str" cm="1">
        <f t="array" ref="AF10">IFERROR(IF($J10=AF$2, _xlfn.XLOOKUP('LTS Data Input'!V10&amp;'LTS Data Input'!W10&amp;'LTS Data Input'!X10,Lookup!U:U&amp;Lookup!S:S&amp;Lookup!T:T, Lookup!W:W), ""), "No")</f>
        <v/>
      </c>
    </row>
    <row r="11" spans="1:33" x14ac:dyDescent="0.45">
      <c r="A11" s="83">
        <f t="shared" si="4"/>
        <v>9</v>
      </c>
      <c r="B11" s="83" t="str">
        <f t="shared" si="5"/>
        <v/>
      </c>
      <c r="D11" s="84"/>
      <c r="H11" s="85"/>
      <c r="I11" s="85"/>
      <c r="K11" s="102"/>
      <c r="L11" s="102"/>
      <c r="M11" s="102"/>
      <c r="N11" s="102"/>
      <c r="O11" s="102"/>
      <c r="P11" s="102"/>
      <c r="Q11" s="102"/>
      <c r="R11" s="102"/>
      <c r="S11" s="102"/>
      <c r="T11" s="102"/>
      <c r="U11" s="102"/>
      <c r="V11" s="102"/>
      <c r="W11" s="102"/>
      <c r="X11" s="102"/>
      <c r="Z11" s="103" t="str">
        <f t="shared" si="1"/>
        <v/>
      </c>
      <c r="AA11" s="103" t="str" cm="1">
        <f t="array" ref="AA11">IFERROR(IF($J11=AA$2, _xlfn.XLOOKUP('LTS Data Input'!K11&amp;'LTS Data Input'!L11&amp;'LTS Data Input'!M11,Lookup!G:G&amp;Lookup!H:H&amp;Lookup!I:I, Lookup!K:K), ""), "No")</f>
        <v/>
      </c>
      <c r="AB11" s="103" t="str" cm="1">
        <f t="array" ref="AB11">IFERROR(IF($J11=AB$2, _xlfn.XLOOKUP('LTS Data Input'!N11&amp;'LTS Data Input'!O11&amp;'LTS Data Input'!P11,Lookup!M:M&amp;Lookup!N:N&amp;Lookup!O:O, Lookup!Q:Q), ""), "No")</f>
        <v/>
      </c>
      <c r="AC11" s="103" t="str" cm="1">
        <f t="array" ref="AC11">IFERROR(IF($J11=Pulldown!$B$7, _xlfn.XLOOKUP('LTS Data Input'!Q11&amp;'LTS Data Input'!R11&amp;'LTS Data Input'!S11,Lookup!B:B&amp;Lookup!D:D&amp;Lookup!C:C, Lookup!E:E), ""), "No")</f>
        <v/>
      </c>
      <c r="AD11" s="103" t="str">
        <f t="shared" si="2"/>
        <v/>
      </c>
      <c r="AE11" s="103" t="str">
        <f t="shared" si="3"/>
        <v/>
      </c>
      <c r="AF11" s="103" t="str" cm="1">
        <f t="array" ref="AF11">IFERROR(IF($J11=AF$2, _xlfn.XLOOKUP('LTS Data Input'!V11&amp;'LTS Data Input'!W11&amp;'LTS Data Input'!X11,Lookup!U:U&amp;Lookup!S:S&amp;Lookup!T:T, Lookup!W:W), ""), "No")</f>
        <v/>
      </c>
    </row>
    <row r="12" spans="1:33" x14ac:dyDescent="0.45">
      <c r="A12" s="83">
        <f t="shared" si="4"/>
        <v>10</v>
      </c>
      <c r="B12" s="83" t="str">
        <f t="shared" si="5"/>
        <v/>
      </c>
      <c r="D12" s="84"/>
      <c r="H12" s="85"/>
      <c r="I12" s="85"/>
      <c r="K12" s="102"/>
      <c r="L12" s="102"/>
      <c r="M12" s="102"/>
      <c r="N12" s="102"/>
      <c r="O12" s="102"/>
      <c r="P12" s="102"/>
      <c r="Q12" s="102"/>
      <c r="R12" s="102"/>
      <c r="S12" s="102"/>
      <c r="T12" s="102"/>
      <c r="U12" s="102"/>
      <c r="V12" s="102"/>
      <c r="W12" s="102"/>
      <c r="X12" s="102"/>
      <c r="Z12" s="103" t="str">
        <f t="shared" si="1"/>
        <v/>
      </c>
      <c r="AA12" s="103" t="str" cm="1">
        <f t="array" ref="AA12">IFERROR(IF($J12=AA$2, _xlfn.XLOOKUP('LTS Data Input'!K12&amp;'LTS Data Input'!L12&amp;'LTS Data Input'!M12,Lookup!G:G&amp;Lookup!H:H&amp;Lookup!I:I, Lookup!K:K), ""), "No")</f>
        <v/>
      </c>
      <c r="AB12" s="103" t="str" cm="1">
        <f t="array" ref="AB12">IFERROR(IF($J12=AB$2, _xlfn.XLOOKUP('LTS Data Input'!N12&amp;'LTS Data Input'!O12&amp;'LTS Data Input'!P12,Lookup!M:M&amp;Lookup!N:N&amp;Lookup!O:O, Lookup!Q:Q), ""), "No")</f>
        <v/>
      </c>
      <c r="AC12" s="103" t="str" cm="1">
        <f t="array" ref="AC12">IFERROR(IF($J12=Pulldown!$B$7, _xlfn.XLOOKUP('LTS Data Input'!Q12&amp;'LTS Data Input'!R12&amp;'LTS Data Input'!S12,Lookup!B:B&amp;Lookup!D:D&amp;Lookup!C:C, Lookup!E:E), ""), "No")</f>
        <v/>
      </c>
      <c r="AD12" s="103" t="str">
        <f t="shared" si="2"/>
        <v/>
      </c>
      <c r="AE12" s="103" t="str">
        <f t="shared" si="3"/>
        <v/>
      </c>
      <c r="AF12" s="103" t="str" cm="1">
        <f t="array" ref="AF12">IFERROR(IF($J12=AF$2, _xlfn.XLOOKUP('LTS Data Input'!V12&amp;'LTS Data Input'!W12&amp;'LTS Data Input'!X12,Lookup!U:U&amp;Lookup!S:S&amp;Lookup!T:T, Lookup!W:W), ""), "No")</f>
        <v/>
      </c>
    </row>
    <row r="13" spans="1:33" x14ac:dyDescent="0.45">
      <c r="A13" s="83">
        <f t="shared" si="4"/>
        <v>11</v>
      </c>
      <c r="B13" s="83" t="str">
        <f t="shared" si="5"/>
        <v/>
      </c>
      <c r="D13" s="84"/>
      <c r="H13" s="85"/>
      <c r="I13" s="85"/>
      <c r="K13" s="102"/>
      <c r="L13" s="102"/>
      <c r="M13" s="102"/>
      <c r="N13" s="102"/>
      <c r="O13" s="102"/>
      <c r="P13" s="102"/>
      <c r="Q13" s="102"/>
      <c r="R13" s="102"/>
      <c r="S13" s="102"/>
      <c r="T13" s="102"/>
      <c r="U13" s="102"/>
      <c r="V13" s="102"/>
      <c r="W13" s="102"/>
      <c r="X13" s="102"/>
      <c r="Z13" s="103" t="str">
        <f t="shared" si="1"/>
        <v/>
      </c>
      <c r="AA13" s="103" t="str" cm="1">
        <f t="array" ref="AA13">IFERROR(IF($J13=AA$2, _xlfn.XLOOKUP('LTS Data Input'!K13&amp;'LTS Data Input'!L13&amp;'LTS Data Input'!M13,Lookup!G:G&amp;Lookup!H:H&amp;Lookup!I:I, Lookup!K:K), ""), "No")</f>
        <v/>
      </c>
      <c r="AB13" s="103" t="str" cm="1">
        <f t="array" ref="AB13">IFERROR(IF($J13=AB$2, _xlfn.XLOOKUP('LTS Data Input'!N13&amp;'LTS Data Input'!O13&amp;'LTS Data Input'!P13,Lookup!M:M&amp;Lookup!N:N&amp;Lookup!O:O, Lookup!Q:Q), ""), "No")</f>
        <v/>
      </c>
      <c r="AC13" s="103" t="str" cm="1">
        <f t="array" ref="AC13">IFERROR(IF($J13=Pulldown!$B$7, _xlfn.XLOOKUP('LTS Data Input'!Q13&amp;'LTS Data Input'!R13&amp;'LTS Data Input'!S13,Lookup!B:B&amp;Lookup!D:D&amp;Lookup!C:C, Lookup!E:E), ""), "No")</f>
        <v/>
      </c>
      <c r="AD13" s="103" t="str">
        <f t="shared" si="2"/>
        <v/>
      </c>
      <c r="AE13" s="103" t="str">
        <f t="shared" si="3"/>
        <v/>
      </c>
      <c r="AF13" s="103" t="str" cm="1">
        <f t="array" ref="AF13">IFERROR(IF($J13=AF$2, _xlfn.XLOOKUP('LTS Data Input'!V13&amp;'LTS Data Input'!W13&amp;'LTS Data Input'!X13,Lookup!U:U&amp;Lookup!S:S&amp;Lookup!T:T, Lookup!W:W), ""), "No")</f>
        <v/>
      </c>
    </row>
    <row r="14" spans="1:33" x14ac:dyDescent="0.45">
      <c r="A14" s="83">
        <f t="shared" si="4"/>
        <v>12</v>
      </c>
      <c r="B14" s="83" t="str">
        <f t="shared" si="5"/>
        <v/>
      </c>
      <c r="D14" s="84"/>
      <c r="H14" s="85"/>
      <c r="I14" s="85"/>
      <c r="K14" s="102"/>
      <c r="L14" s="102"/>
      <c r="M14" s="102"/>
      <c r="N14" s="102"/>
      <c r="O14" s="102"/>
      <c r="P14" s="102"/>
      <c r="Q14" s="102"/>
      <c r="R14" s="102"/>
      <c r="S14" s="102"/>
      <c r="T14" s="102"/>
      <c r="U14" s="102"/>
      <c r="V14" s="102"/>
      <c r="W14" s="102"/>
      <c r="X14" s="102"/>
      <c r="Z14" s="103" t="str">
        <f t="shared" si="1"/>
        <v/>
      </c>
      <c r="AA14" s="103" t="str" cm="1">
        <f t="array" ref="AA14">IFERROR(IF($J14=AA$2, _xlfn.XLOOKUP('LTS Data Input'!K14&amp;'LTS Data Input'!L14&amp;'LTS Data Input'!M14,Lookup!G:G&amp;Lookup!H:H&amp;Lookup!I:I, Lookup!K:K), ""), "No")</f>
        <v/>
      </c>
      <c r="AB14" s="103" t="str" cm="1">
        <f t="array" ref="AB14">IFERROR(IF($J14=AB$2, _xlfn.XLOOKUP('LTS Data Input'!N14&amp;'LTS Data Input'!O14&amp;'LTS Data Input'!P14,Lookup!M:M&amp;Lookup!N:N&amp;Lookup!O:O, Lookup!Q:Q), ""), "No")</f>
        <v/>
      </c>
      <c r="AC14" s="103" t="str" cm="1">
        <f t="array" ref="AC14">IFERROR(IF($J14=Pulldown!$B$7, _xlfn.XLOOKUP('LTS Data Input'!Q14&amp;'LTS Data Input'!R14&amp;'LTS Data Input'!S14,Lookup!B:B&amp;Lookup!D:D&amp;Lookup!C:C, Lookup!E:E), ""), "No")</f>
        <v/>
      </c>
      <c r="AD14" s="103" t="str">
        <f t="shared" si="2"/>
        <v/>
      </c>
      <c r="AE14" s="103" t="str">
        <f t="shared" si="3"/>
        <v/>
      </c>
      <c r="AF14" s="103" t="str" cm="1">
        <f t="array" ref="AF14">IFERROR(IF($J14=AF$2, _xlfn.XLOOKUP('LTS Data Input'!V14&amp;'LTS Data Input'!W14&amp;'LTS Data Input'!X14,Lookup!U:U&amp;Lookup!S:S&amp;Lookup!T:T, Lookup!W:W), ""), "No")</f>
        <v/>
      </c>
    </row>
    <row r="15" spans="1:33" x14ac:dyDescent="0.45">
      <c r="A15" s="83">
        <f t="shared" si="4"/>
        <v>13</v>
      </c>
      <c r="B15" s="83" t="str">
        <f t="shared" si="5"/>
        <v/>
      </c>
      <c r="D15" s="84"/>
      <c r="H15" s="85"/>
      <c r="I15" s="85"/>
      <c r="K15" s="102"/>
      <c r="L15" s="102"/>
      <c r="M15" s="102"/>
      <c r="N15" s="102"/>
      <c r="O15" s="102"/>
      <c r="P15" s="102"/>
      <c r="Q15" s="102"/>
      <c r="R15" s="102"/>
      <c r="S15" s="102"/>
      <c r="T15" s="102"/>
      <c r="U15" s="102"/>
      <c r="V15" s="102"/>
      <c r="W15" s="102"/>
      <c r="X15" s="102"/>
      <c r="Z15" s="103" t="str">
        <f t="shared" si="1"/>
        <v/>
      </c>
      <c r="AA15" s="103" t="str" cm="1">
        <f t="array" ref="AA15">IFERROR(IF($J15=AA$2, _xlfn.XLOOKUP('LTS Data Input'!K15&amp;'LTS Data Input'!L15&amp;'LTS Data Input'!M15,Lookup!G:G&amp;Lookup!H:H&amp;Lookup!I:I, Lookup!K:K), ""), "No")</f>
        <v/>
      </c>
      <c r="AB15" s="103" t="str" cm="1">
        <f t="array" ref="AB15">IFERROR(IF($J15=AB$2, _xlfn.XLOOKUP('LTS Data Input'!N15&amp;'LTS Data Input'!O15&amp;'LTS Data Input'!P15,Lookup!M:M&amp;Lookup!N:N&amp;Lookup!O:O, Lookup!Q:Q), ""), "No")</f>
        <v/>
      </c>
      <c r="AC15" s="103" t="str" cm="1">
        <f t="array" ref="AC15">IFERROR(IF($J15=Pulldown!$B$7, _xlfn.XLOOKUP('LTS Data Input'!Q15&amp;'LTS Data Input'!R15&amp;'LTS Data Input'!S15,Lookup!B:B&amp;Lookup!D:D&amp;Lookup!C:C, Lookup!E:E), ""), "No")</f>
        <v/>
      </c>
      <c r="AD15" s="103" t="str">
        <f t="shared" si="2"/>
        <v/>
      </c>
      <c r="AE15" s="103" t="str">
        <f t="shared" si="3"/>
        <v/>
      </c>
      <c r="AF15" s="103" t="str" cm="1">
        <f t="array" ref="AF15">IFERROR(IF($J15=AF$2, _xlfn.XLOOKUP('LTS Data Input'!V15&amp;'LTS Data Input'!W15&amp;'LTS Data Input'!X15,Lookup!U:U&amp;Lookup!S:S&amp;Lookup!T:T, Lookup!W:W), ""), "No")</f>
        <v/>
      </c>
    </row>
    <row r="16" spans="1:33" x14ac:dyDescent="0.45">
      <c r="A16" s="83">
        <f t="shared" si="4"/>
        <v>14</v>
      </c>
      <c r="B16" s="83" t="str">
        <f t="shared" si="5"/>
        <v/>
      </c>
      <c r="D16" s="84"/>
      <c r="K16" s="102"/>
      <c r="L16" s="102"/>
      <c r="M16" s="102"/>
      <c r="N16" s="102"/>
      <c r="O16" s="102"/>
      <c r="P16" s="102"/>
      <c r="Q16" s="102"/>
      <c r="R16" s="102"/>
      <c r="S16" s="102"/>
      <c r="T16" s="102"/>
      <c r="U16" s="102"/>
      <c r="V16" s="102"/>
      <c r="W16" s="102"/>
      <c r="X16" s="102"/>
      <c r="Z16" s="103" t="str">
        <f t="shared" si="1"/>
        <v/>
      </c>
      <c r="AA16" s="103" t="str" cm="1">
        <f t="array" ref="AA16">IFERROR(IF($J16=AA$2, _xlfn.XLOOKUP('LTS Data Input'!K16&amp;'LTS Data Input'!L16&amp;'LTS Data Input'!M16,Lookup!G:G&amp;Lookup!H:H&amp;Lookup!I:I, Lookup!K:K), ""), "No")</f>
        <v/>
      </c>
      <c r="AB16" s="103" t="str" cm="1">
        <f t="array" ref="AB16">IFERROR(IF($J16=AB$2, _xlfn.XLOOKUP('LTS Data Input'!N16&amp;'LTS Data Input'!O16&amp;'LTS Data Input'!P16,Lookup!M:M&amp;Lookup!N:N&amp;Lookup!O:O, Lookup!Q:Q), ""), "No")</f>
        <v/>
      </c>
      <c r="AC16" s="103" t="str" cm="1">
        <f t="array" ref="AC16">IFERROR(IF($J16=Pulldown!$B$7, _xlfn.XLOOKUP('LTS Data Input'!Q16&amp;'LTS Data Input'!R16&amp;'LTS Data Input'!S16,Lookup!B:B&amp;Lookup!D:D&amp;Lookup!C:C, Lookup!E:E), ""), "No")</f>
        <v/>
      </c>
      <c r="AD16" s="103" t="str">
        <f t="shared" si="2"/>
        <v/>
      </c>
      <c r="AE16" s="103" t="str">
        <f t="shared" si="3"/>
        <v/>
      </c>
      <c r="AF16" s="103" t="str" cm="1">
        <f t="array" ref="AF16">IFERROR(IF($J16=AF$2, _xlfn.XLOOKUP('LTS Data Input'!V16&amp;'LTS Data Input'!W16&amp;'LTS Data Input'!X16,Lookup!U:U&amp;Lookup!S:S&amp;Lookup!T:T, Lookup!W:W), ""), "No")</f>
        <v/>
      </c>
    </row>
    <row r="17" spans="1:32" x14ac:dyDescent="0.45">
      <c r="A17" s="83">
        <f t="shared" si="4"/>
        <v>15</v>
      </c>
      <c r="B17" s="83" t="str">
        <f t="shared" si="5"/>
        <v/>
      </c>
      <c r="D17" s="84"/>
      <c r="K17" s="102"/>
      <c r="L17" s="102"/>
      <c r="M17" s="102"/>
      <c r="N17" s="102"/>
      <c r="O17" s="102"/>
      <c r="P17" s="102"/>
      <c r="Q17" s="102"/>
      <c r="R17" s="102"/>
      <c r="S17" s="102"/>
      <c r="T17" s="102"/>
      <c r="U17" s="102"/>
      <c r="V17" s="102"/>
      <c r="W17" s="102"/>
      <c r="X17" s="102"/>
      <c r="Z17" s="103" t="str">
        <f t="shared" si="1"/>
        <v/>
      </c>
      <c r="AA17" s="103" t="str" cm="1">
        <f t="array" ref="AA17">IFERROR(IF($J17=AA$2, _xlfn.XLOOKUP('LTS Data Input'!K17&amp;'LTS Data Input'!L17&amp;'LTS Data Input'!M17,Lookup!G:G&amp;Lookup!H:H&amp;Lookup!I:I, Lookup!K:K), ""), "No")</f>
        <v/>
      </c>
      <c r="AB17" s="103" t="str" cm="1">
        <f t="array" ref="AB17">IFERROR(IF($J17=AB$2, _xlfn.XLOOKUP('LTS Data Input'!N17&amp;'LTS Data Input'!O17&amp;'LTS Data Input'!P17,Lookup!M:M&amp;Lookup!N:N&amp;Lookup!O:O, Lookup!Q:Q), ""), "No")</f>
        <v/>
      </c>
      <c r="AC17" s="103" t="str" cm="1">
        <f t="array" ref="AC17">IFERROR(IF($J17=Pulldown!$B$7, _xlfn.XLOOKUP('LTS Data Input'!Q17&amp;'LTS Data Input'!R17&amp;'LTS Data Input'!S17,Lookup!B:B&amp;Lookup!D:D&amp;Lookup!C:C, Lookup!E:E), ""), "No")</f>
        <v/>
      </c>
      <c r="AD17" s="103" t="str">
        <f t="shared" si="2"/>
        <v/>
      </c>
      <c r="AE17" s="103" t="str">
        <f t="shared" si="3"/>
        <v/>
      </c>
      <c r="AF17" s="103" t="str" cm="1">
        <f t="array" ref="AF17">IFERROR(IF($J17=AF$2, _xlfn.XLOOKUP('LTS Data Input'!V17&amp;'LTS Data Input'!W17&amp;'LTS Data Input'!X17,Lookup!U:U&amp;Lookup!S:S&amp;Lookup!T:T, Lookup!W:W), ""), "No")</f>
        <v/>
      </c>
    </row>
    <row r="18" spans="1:32" x14ac:dyDescent="0.45">
      <c r="A18" s="83">
        <f t="shared" si="4"/>
        <v>16</v>
      </c>
      <c r="B18" s="83" t="str">
        <f t="shared" si="5"/>
        <v/>
      </c>
      <c r="D18" s="84"/>
      <c r="K18" s="102"/>
      <c r="L18" s="102"/>
      <c r="M18" s="102"/>
      <c r="N18" s="102"/>
      <c r="O18" s="102"/>
      <c r="P18" s="102"/>
      <c r="Q18" s="102"/>
      <c r="R18" s="102"/>
      <c r="S18" s="102"/>
      <c r="T18" s="102"/>
      <c r="U18" s="102"/>
      <c r="V18" s="102"/>
      <c r="W18" s="102"/>
      <c r="X18" s="102"/>
      <c r="Z18" s="103" t="str">
        <f t="shared" si="1"/>
        <v/>
      </c>
      <c r="AA18" s="103" t="str" cm="1">
        <f t="array" ref="AA18">IFERROR(IF($J18=AA$2, _xlfn.XLOOKUP('LTS Data Input'!K18&amp;'LTS Data Input'!L18&amp;'LTS Data Input'!M18,Lookup!G:G&amp;Lookup!H:H&amp;Lookup!I:I, Lookup!K:K), ""), "No")</f>
        <v/>
      </c>
      <c r="AB18" s="103" t="str" cm="1">
        <f t="array" ref="AB18">IFERROR(IF($J18=AB$2, _xlfn.XLOOKUP('LTS Data Input'!N18&amp;'LTS Data Input'!O18&amp;'LTS Data Input'!P18,Lookup!M:M&amp;Lookup!N:N&amp;Lookup!O:O, Lookup!Q:Q), ""), "No")</f>
        <v/>
      </c>
      <c r="AC18" s="103" t="str" cm="1">
        <f t="array" ref="AC18">IFERROR(IF($J18=Pulldown!$B$7, _xlfn.XLOOKUP('LTS Data Input'!Q18&amp;'LTS Data Input'!R18&amp;'LTS Data Input'!S18,Lookup!B:B&amp;Lookup!D:D&amp;Lookup!C:C, Lookup!E:E), ""), "No")</f>
        <v/>
      </c>
      <c r="AD18" s="103" t="str">
        <f t="shared" si="2"/>
        <v/>
      </c>
      <c r="AE18" s="103" t="str">
        <f t="shared" si="3"/>
        <v/>
      </c>
      <c r="AF18" s="103" t="str" cm="1">
        <f t="array" ref="AF18">IFERROR(IF($J18=AF$2, _xlfn.XLOOKUP('LTS Data Input'!V18&amp;'LTS Data Input'!W18&amp;'LTS Data Input'!X18,Lookup!U:U&amp;Lookup!S:S&amp;Lookup!T:T, Lookup!W:W), ""), "No")</f>
        <v/>
      </c>
    </row>
    <row r="19" spans="1:32" x14ac:dyDescent="0.45">
      <c r="A19" s="83">
        <f t="shared" si="4"/>
        <v>17</v>
      </c>
      <c r="B19" s="83" t="str">
        <f t="shared" si="5"/>
        <v/>
      </c>
      <c r="D19" s="84"/>
      <c r="K19" s="102"/>
      <c r="L19" s="102"/>
      <c r="M19" s="102"/>
      <c r="N19" s="102"/>
      <c r="O19" s="102"/>
      <c r="P19" s="102"/>
      <c r="Q19" s="102"/>
      <c r="R19" s="102"/>
      <c r="S19" s="102"/>
      <c r="T19" s="102"/>
      <c r="U19" s="102"/>
      <c r="V19" s="102"/>
      <c r="W19" s="102"/>
      <c r="X19" s="102"/>
      <c r="Z19" s="103" t="str">
        <f t="shared" si="1"/>
        <v/>
      </c>
      <c r="AA19" s="103" t="str" cm="1">
        <f t="array" ref="AA19">IFERROR(IF($J19=AA$2, _xlfn.XLOOKUP('LTS Data Input'!K19&amp;'LTS Data Input'!L19&amp;'LTS Data Input'!M19,Lookup!G:G&amp;Lookup!H:H&amp;Lookup!I:I, Lookup!K:K), ""), "No")</f>
        <v/>
      </c>
      <c r="AB19" s="103" t="str" cm="1">
        <f t="array" ref="AB19">IFERROR(IF($J19=AB$2, _xlfn.XLOOKUP('LTS Data Input'!N19&amp;'LTS Data Input'!O19&amp;'LTS Data Input'!P19,Lookup!M:M&amp;Lookup!N:N&amp;Lookup!O:O, Lookup!Q:Q), ""), "No")</f>
        <v/>
      </c>
      <c r="AC19" s="103" t="str" cm="1">
        <f t="array" ref="AC19">IFERROR(IF($J19=Pulldown!$B$7, _xlfn.XLOOKUP('LTS Data Input'!Q19&amp;'LTS Data Input'!R19&amp;'LTS Data Input'!S19,Lookup!B:B&amp;Lookup!D:D&amp;Lookup!C:C, Lookup!E:E), ""), "No")</f>
        <v/>
      </c>
      <c r="AD19" s="103" t="str">
        <f t="shared" si="2"/>
        <v/>
      </c>
      <c r="AE19" s="103" t="str">
        <f t="shared" si="3"/>
        <v/>
      </c>
      <c r="AF19" s="103" t="str" cm="1">
        <f t="array" ref="AF19">IFERROR(IF($J19=AF$2, _xlfn.XLOOKUP('LTS Data Input'!V19&amp;'LTS Data Input'!W19&amp;'LTS Data Input'!X19,Lookup!U:U&amp;Lookup!S:S&amp;Lookup!T:T, Lookup!W:W), ""), "No")</f>
        <v/>
      </c>
    </row>
    <row r="20" spans="1:32" x14ac:dyDescent="0.45">
      <c r="A20" s="83">
        <f t="shared" si="4"/>
        <v>18</v>
      </c>
      <c r="B20" s="83" t="str">
        <f t="shared" si="5"/>
        <v/>
      </c>
      <c r="D20" s="84"/>
      <c r="K20" s="102"/>
      <c r="L20" s="102"/>
      <c r="M20" s="102"/>
      <c r="N20" s="102"/>
      <c r="O20" s="102"/>
      <c r="P20" s="102"/>
      <c r="Q20" s="102"/>
      <c r="R20" s="102"/>
      <c r="S20" s="102"/>
      <c r="T20" s="102"/>
      <c r="U20" s="102"/>
      <c r="V20" s="102"/>
      <c r="W20" s="102"/>
      <c r="X20" s="102"/>
      <c r="Z20" s="103" t="str">
        <f t="shared" si="1"/>
        <v/>
      </c>
      <c r="AA20" s="103" t="str" cm="1">
        <f t="array" ref="AA20">IFERROR(IF($J20=AA$2, _xlfn.XLOOKUP('LTS Data Input'!K20&amp;'LTS Data Input'!L20&amp;'LTS Data Input'!M20,Lookup!G:G&amp;Lookup!H:H&amp;Lookup!I:I, Lookup!K:K), ""), "No")</f>
        <v/>
      </c>
      <c r="AB20" s="103" t="str" cm="1">
        <f t="array" ref="AB20">IFERROR(IF($J20=AB$2, _xlfn.XLOOKUP('LTS Data Input'!N20&amp;'LTS Data Input'!O20&amp;'LTS Data Input'!P20,Lookup!M:M&amp;Lookup!N:N&amp;Lookup!O:O, Lookup!Q:Q), ""), "No")</f>
        <v/>
      </c>
      <c r="AC20" s="103" t="str" cm="1">
        <f t="array" ref="AC20">IFERROR(IF($J20=Pulldown!$B$7, _xlfn.XLOOKUP('LTS Data Input'!Q20&amp;'LTS Data Input'!R20&amp;'LTS Data Input'!S20,Lookup!B:B&amp;Lookup!D:D&amp;Lookup!C:C, Lookup!E:E), ""), "No")</f>
        <v/>
      </c>
      <c r="AD20" s="103" t="str">
        <f t="shared" si="2"/>
        <v/>
      </c>
      <c r="AE20" s="103" t="str">
        <f t="shared" si="3"/>
        <v/>
      </c>
      <c r="AF20" s="103" t="str" cm="1">
        <f t="array" ref="AF20">IFERROR(IF($J20=AF$2, _xlfn.XLOOKUP('LTS Data Input'!V20&amp;'LTS Data Input'!W20&amp;'LTS Data Input'!X20,Lookup!U:U&amp;Lookup!S:S&amp;Lookup!T:T, Lookup!W:W), ""), "No")</f>
        <v/>
      </c>
    </row>
    <row r="21" spans="1:32" x14ac:dyDescent="0.45">
      <c r="A21" s="83">
        <f t="shared" si="4"/>
        <v>19</v>
      </c>
      <c r="B21" s="83" t="str">
        <f t="shared" si="5"/>
        <v/>
      </c>
      <c r="D21" s="84"/>
      <c r="K21" s="102"/>
      <c r="L21" s="102"/>
      <c r="M21" s="102"/>
      <c r="N21" s="102"/>
      <c r="O21" s="102"/>
      <c r="P21" s="102"/>
      <c r="Q21" s="102"/>
      <c r="R21" s="102"/>
      <c r="S21" s="102"/>
      <c r="T21" s="102"/>
      <c r="U21" s="102"/>
      <c r="V21" s="102"/>
      <c r="W21" s="102"/>
      <c r="X21" s="102"/>
      <c r="Z21" s="103" t="str">
        <f t="shared" si="1"/>
        <v/>
      </c>
      <c r="AA21" s="103" t="str" cm="1">
        <f t="array" ref="AA21">IFERROR(IF($J21=AA$2, _xlfn.XLOOKUP('LTS Data Input'!K21&amp;'LTS Data Input'!L21&amp;'LTS Data Input'!M21,Lookup!G:G&amp;Lookup!H:H&amp;Lookup!I:I, Lookup!K:K), ""), "No")</f>
        <v/>
      </c>
      <c r="AB21" s="103" t="str" cm="1">
        <f t="array" ref="AB21">IFERROR(IF($J21=AB$2, _xlfn.XLOOKUP('LTS Data Input'!N21&amp;'LTS Data Input'!O21&amp;'LTS Data Input'!P21,Lookup!M:M&amp;Lookup!N:N&amp;Lookup!O:O, Lookup!Q:Q), ""), "No")</f>
        <v/>
      </c>
      <c r="AC21" s="103" t="str" cm="1">
        <f t="array" ref="AC21">IFERROR(IF($J21=Pulldown!$B$7, _xlfn.XLOOKUP('LTS Data Input'!Q21&amp;'LTS Data Input'!R21&amp;'LTS Data Input'!S21,Lookup!B:B&amp;Lookup!D:D&amp;Lookup!C:C, Lookup!E:E), ""), "No")</f>
        <v/>
      </c>
      <c r="AD21" s="103" t="str">
        <f t="shared" si="2"/>
        <v/>
      </c>
      <c r="AE21" s="103" t="str">
        <f t="shared" si="3"/>
        <v/>
      </c>
      <c r="AF21" s="103" t="str" cm="1">
        <f t="array" ref="AF21">IFERROR(IF($J21=AF$2, _xlfn.XLOOKUP('LTS Data Input'!V21&amp;'LTS Data Input'!W21&amp;'LTS Data Input'!X21,Lookup!U:U&amp;Lookup!S:S&amp;Lookup!T:T, Lookup!W:W), ""), "No")</f>
        <v/>
      </c>
    </row>
    <row r="22" spans="1:32" x14ac:dyDescent="0.45">
      <c r="A22" s="83">
        <f t="shared" si="4"/>
        <v>20</v>
      </c>
      <c r="B22" s="83" t="str">
        <f t="shared" si="5"/>
        <v/>
      </c>
      <c r="D22" s="84"/>
      <c r="K22" s="102"/>
      <c r="L22" s="102"/>
      <c r="M22" s="102"/>
      <c r="N22" s="102"/>
      <c r="O22" s="102"/>
      <c r="P22" s="102"/>
      <c r="Q22" s="102"/>
      <c r="R22" s="102"/>
      <c r="S22" s="102"/>
      <c r="T22" s="102"/>
      <c r="U22" s="102"/>
      <c r="V22" s="102"/>
      <c r="W22" s="102"/>
      <c r="X22" s="102"/>
      <c r="Z22" s="103" t="str">
        <f t="shared" si="1"/>
        <v/>
      </c>
      <c r="AA22" s="103" t="str" cm="1">
        <f t="array" ref="AA22">IFERROR(IF($J22=AA$2, _xlfn.XLOOKUP('LTS Data Input'!K22&amp;'LTS Data Input'!L22&amp;'LTS Data Input'!M22,Lookup!G:G&amp;Lookup!H:H&amp;Lookup!I:I, Lookup!K:K), ""), "No")</f>
        <v/>
      </c>
      <c r="AB22" s="103" t="str" cm="1">
        <f t="array" ref="AB22">IFERROR(IF($J22=AB$2, _xlfn.XLOOKUP('LTS Data Input'!N22&amp;'LTS Data Input'!O22&amp;'LTS Data Input'!P22,Lookup!M:M&amp;Lookup!N:N&amp;Lookup!O:O, Lookup!Q:Q), ""), "No")</f>
        <v/>
      </c>
      <c r="AC22" s="103" t="str" cm="1">
        <f t="array" ref="AC22">IFERROR(IF($J22=Pulldown!$B$7, _xlfn.XLOOKUP('LTS Data Input'!Q22&amp;'LTS Data Input'!R22&amp;'LTS Data Input'!S22,Lookup!B:B&amp;Lookup!D:D&amp;Lookup!C:C, Lookup!E:E), ""), "No")</f>
        <v/>
      </c>
      <c r="AD22" s="103" t="str">
        <f t="shared" si="2"/>
        <v/>
      </c>
      <c r="AE22" s="103" t="str">
        <f t="shared" si="3"/>
        <v/>
      </c>
      <c r="AF22" s="103" t="str" cm="1">
        <f t="array" ref="AF22">IFERROR(IF($J22=AF$2, _xlfn.XLOOKUP('LTS Data Input'!V22&amp;'LTS Data Input'!W22&amp;'LTS Data Input'!X22,Lookup!U:U&amp;Lookup!S:S&amp;Lookup!T:T, Lookup!W:W), ""), "No")</f>
        <v/>
      </c>
    </row>
    <row r="23" spans="1:32" x14ac:dyDescent="0.45">
      <c r="A23" s="83">
        <f t="shared" si="4"/>
        <v>21</v>
      </c>
      <c r="B23" s="83" t="str">
        <f t="shared" si="5"/>
        <v/>
      </c>
      <c r="D23" s="84"/>
      <c r="K23" s="102"/>
      <c r="L23" s="102"/>
      <c r="M23" s="102"/>
      <c r="N23" s="102"/>
      <c r="O23" s="102"/>
      <c r="P23" s="102"/>
      <c r="Q23" s="102"/>
      <c r="R23" s="102"/>
      <c r="S23" s="102"/>
      <c r="T23" s="102"/>
      <c r="U23" s="102"/>
      <c r="V23" s="102"/>
      <c r="W23" s="102"/>
      <c r="X23" s="102"/>
      <c r="Z23" s="103" t="str">
        <f t="shared" si="1"/>
        <v/>
      </c>
      <c r="AA23" s="103" t="str" cm="1">
        <f t="array" ref="AA23">IFERROR(IF($J23=AA$2, _xlfn.XLOOKUP('LTS Data Input'!K23&amp;'LTS Data Input'!L23&amp;'LTS Data Input'!M23,Lookup!G:G&amp;Lookup!H:H&amp;Lookup!I:I, Lookup!K:K), ""), "No")</f>
        <v/>
      </c>
      <c r="AB23" s="103" t="str" cm="1">
        <f t="array" ref="AB23">IFERROR(IF($J23=AB$2, _xlfn.XLOOKUP('LTS Data Input'!N23&amp;'LTS Data Input'!O23&amp;'LTS Data Input'!P23,Lookup!M:M&amp;Lookup!N:N&amp;Lookup!O:O, Lookup!Q:Q), ""), "No")</f>
        <v/>
      </c>
      <c r="AC23" s="103" t="str" cm="1">
        <f t="array" ref="AC23">IFERROR(IF($J23=Pulldown!$B$7, _xlfn.XLOOKUP('LTS Data Input'!Q23&amp;'LTS Data Input'!R23&amp;'LTS Data Input'!S23,Lookup!B:B&amp;Lookup!D:D&amp;Lookup!C:C, Lookup!E:E), ""), "No")</f>
        <v/>
      </c>
      <c r="AD23" s="103" t="str">
        <f t="shared" si="2"/>
        <v/>
      </c>
      <c r="AE23" s="103" t="str">
        <f t="shared" si="3"/>
        <v/>
      </c>
      <c r="AF23" s="103" t="str" cm="1">
        <f t="array" ref="AF23">IFERROR(IF($J23=AF$2, _xlfn.XLOOKUP('LTS Data Input'!V23&amp;'LTS Data Input'!W23&amp;'LTS Data Input'!X23,Lookup!U:U&amp;Lookup!S:S&amp;Lookup!T:T, Lookup!W:W), ""), "No")</f>
        <v/>
      </c>
    </row>
    <row r="24" spans="1:32" x14ac:dyDescent="0.45">
      <c r="A24" s="83">
        <f t="shared" si="4"/>
        <v>22</v>
      </c>
      <c r="B24" s="83" t="str">
        <f t="shared" si="5"/>
        <v/>
      </c>
      <c r="D24" s="84"/>
      <c r="K24" s="102"/>
      <c r="L24" s="102"/>
      <c r="M24" s="102"/>
      <c r="N24" s="102"/>
      <c r="O24" s="102"/>
      <c r="P24" s="102"/>
      <c r="Q24" s="102"/>
      <c r="R24" s="102"/>
      <c r="S24" s="102"/>
      <c r="T24" s="102"/>
      <c r="U24" s="102"/>
      <c r="V24" s="102"/>
      <c r="W24" s="102"/>
      <c r="X24" s="102"/>
      <c r="Z24" s="103" t="str">
        <f t="shared" si="1"/>
        <v/>
      </c>
      <c r="AA24" s="103" t="str" cm="1">
        <f t="array" ref="AA24">IFERROR(IF($J24=AA$2, _xlfn.XLOOKUP('LTS Data Input'!K24&amp;'LTS Data Input'!L24&amp;'LTS Data Input'!M24,Lookup!G:G&amp;Lookup!H:H&amp;Lookup!I:I, Lookup!K:K), ""), "No")</f>
        <v/>
      </c>
      <c r="AB24" s="103" t="str" cm="1">
        <f t="array" ref="AB24">IFERROR(IF($J24=AB$2, _xlfn.XLOOKUP('LTS Data Input'!N24&amp;'LTS Data Input'!O24&amp;'LTS Data Input'!P24,Lookup!M:M&amp;Lookup!N:N&amp;Lookup!O:O, Lookup!Q:Q), ""), "No")</f>
        <v/>
      </c>
      <c r="AC24" s="103" t="str" cm="1">
        <f t="array" ref="AC24">IFERROR(IF($J24=Pulldown!$B$7, _xlfn.XLOOKUP('LTS Data Input'!Q24&amp;'LTS Data Input'!R24&amp;'LTS Data Input'!S24,Lookup!B:B&amp;Lookup!D:D&amp;Lookup!C:C, Lookup!E:E), ""), "No")</f>
        <v/>
      </c>
      <c r="AD24" s="103" t="str">
        <f t="shared" si="2"/>
        <v/>
      </c>
      <c r="AE24" s="103" t="str">
        <f t="shared" si="3"/>
        <v/>
      </c>
      <c r="AF24" s="103" t="str" cm="1">
        <f t="array" ref="AF24">IFERROR(IF($J24=AF$2, _xlfn.XLOOKUP('LTS Data Input'!V24&amp;'LTS Data Input'!W24&amp;'LTS Data Input'!X24,Lookup!U:U&amp;Lookup!S:S&amp;Lookup!T:T, Lookup!W:W), ""), "No")</f>
        <v/>
      </c>
    </row>
    <row r="25" spans="1:32" x14ac:dyDescent="0.45">
      <c r="A25" s="83">
        <f t="shared" si="4"/>
        <v>23</v>
      </c>
      <c r="B25" s="83" t="str">
        <f t="shared" si="5"/>
        <v/>
      </c>
      <c r="D25" s="84"/>
      <c r="K25" s="102"/>
      <c r="L25" s="102"/>
      <c r="M25" s="102"/>
      <c r="N25" s="102"/>
      <c r="O25" s="102"/>
      <c r="P25" s="102"/>
      <c r="Q25" s="102"/>
      <c r="R25" s="102"/>
      <c r="S25" s="102"/>
      <c r="T25" s="102"/>
      <c r="U25" s="102"/>
      <c r="V25" s="102"/>
      <c r="W25" s="102"/>
      <c r="X25" s="102"/>
      <c r="Z25" s="103" t="str">
        <f t="shared" si="1"/>
        <v/>
      </c>
      <c r="AA25" s="103" t="str" cm="1">
        <f t="array" ref="AA25">IFERROR(IF($J25=AA$2, _xlfn.XLOOKUP('LTS Data Input'!K25&amp;'LTS Data Input'!L25&amp;'LTS Data Input'!M25,Lookup!G:G&amp;Lookup!H:H&amp;Lookup!I:I, Lookup!K:K), ""), "No")</f>
        <v/>
      </c>
      <c r="AB25" s="103" t="str" cm="1">
        <f t="array" ref="AB25">IFERROR(IF($J25=AB$2, _xlfn.XLOOKUP('LTS Data Input'!N25&amp;'LTS Data Input'!O25&amp;'LTS Data Input'!P25,Lookup!M:M&amp;Lookup!N:N&amp;Lookup!O:O, Lookup!Q:Q), ""), "No")</f>
        <v/>
      </c>
      <c r="AC25" s="103" t="str" cm="1">
        <f t="array" ref="AC25">IFERROR(IF($J25=Pulldown!$B$7, _xlfn.XLOOKUP('LTS Data Input'!Q25&amp;'LTS Data Input'!R25&amp;'LTS Data Input'!S25,Lookup!B:B&amp;Lookup!D:D&amp;Lookup!C:C, Lookup!E:E), ""), "No")</f>
        <v/>
      </c>
      <c r="AD25" s="103" t="str">
        <f t="shared" si="2"/>
        <v/>
      </c>
      <c r="AE25" s="103" t="str">
        <f t="shared" si="3"/>
        <v/>
      </c>
      <c r="AF25" s="103" t="str" cm="1">
        <f t="array" ref="AF25">IFERROR(IF($J25=AF$2, _xlfn.XLOOKUP('LTS Data Input'!V25&amp;'LTS Data Input'!W25&amp;'LTS Data Input'!X25,Lookup!U:U&amp;Lookup!S:S&amp;Lookup!T:T, Lookup!W:W), ""), "No")</f>
        <v/>
      </c>
    </row>
    <row r="26" spans="1:32" x14ac:dyDescent="0.45">
      <c r="A26" s="83">
        <f t="shared" si="4"/>
        <v>24</v>
      </c>
      <c r="B26" s="83" t="str">
        <f t="shared" si="5"/>
        <v/>
      </c>
      <c r="D26" s="84"/>
      <c r="K26" s="102"/>
      <c r="L26" s="102"/>
      <c r="M26" s="102"/>
      <c r="N26" s="102"/>
      <c r="O26" s="102"/>
      <c r="P26" s="102"/>
      <c r="Q26" s="102"/>
      <c r="R26" s="102"/>
      <c r="S26" s="102"/>
      <c r="T26" s="102"/>
      <c r="U26" s="102"/>
      <c r="V26" s="102"/>
      <c r="W26" s="102"/>
      <c r="X26" s="102"/>
      <c r="Z26" s="103" t="str">
        <f t="shared" si="1"/>
        <v/>
      </c>
      <c r="AA26" s="103" t="str" cm="1">
        <f t="array" ref="AA26">IFERROR(IF($J26=AA$2, _xlfn.XLOOKUP('LTS Data Input'!K26&amp;'LTS Data Input'!L26&amp;'LTS Data Input'!M26,Lookup!G:G&amp;Lookup!H:H&amp;Lookup!I:I, Lookup!K:K), ""), "No")</f>
        <v/>
      </c>
      <c r="AB26" s="103" t="str" cm="1">
        <f t="array" ref="AB26">IFERROR(IF($J26=AB$2, _xlfn.XLOOKUP('LTS Data Input'!N26&amp;'LTS Data Input'!O26&amp;'LTS Data Input'!P26,Lookup!M:M&amp;Lookup!N:N&amp;Lookup!O:O, Lookup!Q:Q), ""), "No")</f>
        <v/>
      </c>
      <c r="AC26" s="103" t="str" cm="1">
        <f t="array" ref="AC26">IFERROR(IF($J26=Pulldown!$B$7, _xlfn.XLOOKUP('LTS Data Input'!Q26&amp;'LTS Data Input'!R26&amp;'LTS Data Input'!S26,Lookup!B:B&amp;Lookup!D:D&amp;Lookup!C:C, Lookup!E:E), ""), "No")</f>
        <v/>
      </c>
      <c r="AD26" s="103" t="str">
        <f t="shared" si="2"/>
        <v/>
      </c>
      <c r="AE26" s="103" t="str">
        <f t="shared" si="3"/>
        <v/>
      </c>
      <c r="AF26" s="103" t="str" cm="1">
        <f t="array" ref="AF26">IFERROR(IF($J26=AF$2, _xlfn.XLOOKUP('LTS Data Input'!V26&amp;'LTS Data Input'!W26&amp;'LTS Data Input'!X26,Lookup!U:U&amp;Lookup!S:S&amp;Lookup!T:T, Lookup!W:W), ""), "No")</f>
        <v/>
      </c>
    </row>
    <row r="27" spans="1:32" x14ac:dyDescent="0.45">
      <c r="A27" s="83">
        <f t="shared" si="4"/>
        <v>25</v>
      </c>
      <c r="B27" s="83" t="str">
        <f t="shared" si="5"/>
        <v/>
      </c>
      <c r="D27" s="84"/>
      <c r="K27" s="102"/>
      <c r="L27" s="102"/>
      <c r="M27" s="102"/>
      <c r="N27" s="102"/>
      <c r="O27" s="102"/>
      <c r="P27" s="102"/>
      <c r="Q27" s="102"/>
      <c r="R27" s="102"/>
      <c r="S27" s="102"/>
      <c r="T27" s="102"/>
      <c r="U27" s="102"/>
      <c r="V27" s="102"/>
      <c r="W27" s="102"/>
      <c r="X27" s="102"/>
      <c r="Z27" s="103" t="str">
        <f t="shared" si="1"/>
        <v/>
      </c>
      <c r="AA27" s="103" t="str" cm="1">
        <f t="array" ref="AA27">IFERROR(IF($J27=AA$2, _xlfn.XLOOKUP('LTS Data Input'!K27&amp;'LTS Data Input'!L27&amp;'LTS Data Input'!M27,Lookup!G:G&amp;Lookup!H:H&amp;Lookup!I:I, Lookup!K:K), ""), "No")</f>
        <v/>
      </c>
      <c r="AB27" s="103" t="str" cm="1">
        <f t="array" ref="AB27">IFERROR(IF($J27=AB$2, _xlfn.XLOOKUP('LTS Data Input'!N27&amp;'LTS Data Input'!O27&amp;'LTS Data Input'!P27,Lookup!M:M&amp;Lookup!N:N&amp;Lookup!O:O, Lookup!Q:Q), ""), "No")</f>
        <v/>
      </c>
      <c r="AC27" s="103" t="str" cm="1">
        <f t="array" ref="AC27">IFERROR(IF($J27=Pulldown!$B$7, _xlfn.XLOOKUP('LTS Data Input'!Q27&amp;'LTS Data Input'!R27&amp;'LTS Data Input'!S27,Lookup!B:B&amp;Lookup!D:D&amp;Lookup!C:C, Lookup!E:E), ""), "No")</f>
        <v/>
      </c>
      <c r="AD27" s="103" t="str">
        <f t="shared" si="2"/>
        <v/>
      </c>
      <c r="AE27" s="103" t="str">
        <f t="shared" si="3"/>
        <v/>
      </c>
      <c r="AF27" s="103" t="str" cm="1">
        <f t="array" ref="AF27">IFERROR(IF($J27=AF$2, _xlfn.XLOOKUP('LTS Data Input'!V27&amp;'LTS Data Input'!W27&amp;'LTS Data Input'!X27,Lookup!U:U&amp;Lookup!S:S&amp;Lookup!T:T, Lookup!W:W), ""), "No")</f>
        <v/>
      </c>
    </row>
    <row r="28" spans="1:32" x14ac:dyDescent="0.45">
      <c r="A28" s="83">
        <f t="shared" si="4"/>
        <v>26</v>
      </c>
      <c r="B28" s="83" t="str">
        <f t="shared" si="5"/>
        <v/>
      </c>
      <c r="D28" s="84"/>
      <c r="K28" s="102"/>
      <c r="L28" s="102"/>
      <c r="M28" s="102"/>
      <c r="N28" s="102"/>
      <c r="O28" s="102"/>
      <c r="P28" s="102"/>
      <c r="Q28" s="102"/>
      <c r="R28" s="102"/>
      <c r="S28" s="102"/>
      <c r="T28" s="102"/>
      <c r="U28" s="102"/>
      <c r="V28" s="102"/>
      <c r="W28" s="102"/>
      <c r="X28" s="102"/>
      <c r="Z28" s="103" t="str">
        <f t="shared" si="1"/>
        <v/>
      </c>
      <c r="AA28" s="103" t="str" cm="1">
        <f t="array" ref="AA28">IFERROR(IF($J28=AA$2, _xlfn.XLOOKUP('LTS Data Input'!K28&amp;'LTS Data Input'!L28&amp;'LTS Data Input'!M28,Lookup!G:G&amp;Lookup!H:H&amp;Lookup!I:I, Lookup!K:K), ""), "No")</f>
        <v/>
      </c>
      <c r="AB28" s="103" t="str" cm="1">
        <f t="array" ref="AB28">IFERROR(IF($J28=AB$2, _xlfn.XLOOKUP('LTS Data Input'!N28&amp;'LTS Data Input'!O28&amp;'LTS Data Input'!P28,Lookup!M:M&amp;Lookup!N:N&amp;Lookup!O:O, Lookup!Q:Q), ""), "No")</f>
        <v/>
      </c>
      <c r="AC28" s="103" t="str" cm="1">
        <f t="array" ref="AC28">IFERROR(IF($J28=Pulldown!$B$7, _xlfn.XLOOKUP('LTS Data Input'!Q28&amp;'LTS Data Input'!R28&amp;'LTS Data Input'!S28,Lookup!B:B&amp;Lookup!D:D&amp;Lookup!C:C, Lookup!E:E), ""), "No")</f>
        <v/>
      </c>
      <c r="AD28" s="103" t="str">
        <f t="shared" si="2"/>
        <v/>
      </c>
      <c r="AE28" s="103" t="str">
        <f t="shared" si="3"/>
        <v/>
      </c>
      <c r="AF28" s="103" t="str" cm="1">
        <f t="array" ref="AF28">IFERROR(IF($J28=AF$2, _xlfn.XLOOKUP('LTS Data Input'!V28&amp;'LTS Data Input'!W28&amp;'LTS Data Input'!X28,Lookup!U:U&amp;Lookup!S:S&amp;Lookup!T:T, Lookup!W:W), ""), "No")</f>
        <v/>
      </c>
    </row>
    <row r="29" spans="1:32" x14ac:dyDescent="0.45">
      <c r="A29" s="83">
        <f t="shared" si="4"/>
        <v>27</v>
      </c>
      <c r="B29" s="83" t="str">
        <f t="shared" si="5"/>
        <v/>
      </c>
      <c r="D29" s="84"/>
      <c r="K29" s="102"/>
      <c r="L29" s="102"/>
      <c r="M29" s="102"/>
      <c r="N29" s="102"/>
      <c r="O29" s="102"/>
      <c r="P29" s="102"/>
      <c r="Q29" s="102"/>
      <c r="R29" s="102"/>
      <c r="S29" s="102"/>
      <c r="T29" s="102"/>
      <c r="U29" s="102"/>
      <c r="V29" s="102"/>
      <c r="W29" s="102"/>
      <c r="X29" s="102"/>
      <c r="Z29" s="103" t="str">
        <f t="shared" si="1"/>
        <v/>
      </c>
      <c r="AA29" s="103" t="str" cm="1">
        <f t="array" ref="AA29">IFERROR(IF($J29=AA$2, _xlfn.XLOOKUP('LTS Data Input'!K29&amp;'LTS Data Input'!L29&amp;'LTS Data Input'!M29,Lookup!G:G&amp;Lookup!H:H&amp;Lookup!I:I, Lookup!K:K), ""), "No")</f>
        <v/>
      </c>
      <c r="AB29" s="103" t="str" cm="1">
        <f t="array" ref="AB29">IFERROR(IF($J29=AB$2, _xlfn.XLOOKUP('LTS Data Input'!N29&amp;'LTS Data Input'!O29&amp;'LTS Data Input'!P29,Lookup!M:M&amp;Lookup!N:N&amp;Lookup!O:O, Lookup!Q:Q), ""), "No")</f>
        <v/>
      </c>
      <c r="AC29" s="103" t="str" cm="1">
        <f t="array" ref="AC29">IFERROR(IF($J29=Pulldown!$B$7, _xlfn.XLOOKUP('LTS Data Input'!Q29&amp;'LTS Data Input'!R29&amp;'LTS Data Input'!S29,Lookup!B:B&amp;Lookup!D:D&amp;Lookup!C:C, Lookup!E:E), ""), "No")</f>
        <v/>
      </c>
      <c r="AD29" s="103" t="str">
        <f t="shared" si="2"/>
        <v/>
      </c>
      <c r="AE29" s="103" t="str">
        <f t="shared" si="3"/>
        <v/>
      </c>
      <c r="AF29" s="103" t="str" cm="1">
        <f t="array" ref="AF29">IFERROR(IF($J29=AF$2, _xlfn.XLOOKUP('LTS Data Input'!V29&amp;'LTS Data Input'!W29&amp;'LTS Data Input'!X29,Lookup!U:U&amp;Lookup!S:S&amp;Lookup!T:T, Lookup!W:W), ""), "No")</f>
        <v/>
      </c>
    </row>
    <row r="30" spans="1:32" x14ac:dyDescent="0.45">
      <c r="A30" s="83">
        <f t="shared" si="4"/>
        <v>28</v>
      </c>
      <c r="B30" s="83" t="str">
        <f t="shared" si="5"/>
        <v/>
      </c>
      <c r="D30" s="84"/>
      <c r="K30" s="102"/>
      <c r="L30" s="102"/>
      <c r="M30" s="102"/>
      <c r="N30" s="102"/>
      <c r="O30" s="102"/>
      <c r="P30" s="102"/>
      <c r="Q30" s="102"/>
      <c r="R30" s="102"/>
      <c r="S30" s="102"/>
      <c r="T30" s="102"/>
      <c r="U30" s="102"/>
      <c r="V30" s="102"/>
      <c r="W30" s="102"/>
      <c r="X30" s="102"/>
      <c r="Z30" s="103" t="str">
        <f t="shared" si="1"/>
        <v/>
      </c>
      <c r="AA30" s="103" t="str" cm="1">
        <f t="array" ref="AA30">IFERROR(IF($J30=AA$2, _xlfn.XLOOKUP('LTS Data Input'!K30&amp;'LTS Data Input'!L30&amp;'LTS Data Input'!M30,Lookup!G:G&amp;Lookup!H:H&amp;Lookup!I:I, Lookup!K:K), ""), "No")</f>
        <v/>
      </c>
      <c r="AB30" s="103" t="str" cm="1">
        <f t="array" ref="AB30">IFERROR(IF($J30=AB$2, _xlfn.XLOOKUP('LTS Data Input'!N30&amp;'LTS Data Input'!O30&amp;'LTS Data Input'!P30,Lookup!M:M&amp;Lookup!N:N&amp;Lookup!O:O, Lookup!Q:Q), ""), "No")</f>
        <v/>
      </c>
      <c r="AC30" s="103" t="str" cm="1">
        <f t="array" ref="AC30">IFERROR(IF($J30=Pulldown!$B$7, _xlfn.XLOOKUP('LTS Data Input'!Q30&amp;'LTS Data Input'!R30&amp;'LTS Data Input'!S30,Lookup!B:B&amp;Lookup!D:D&amp;Lookup!C:C, Lookup!E:E), ""), "No")</f>
        <v/>
      </c>
      <c r="AD30" s="103" t="str">
        <f t="shared" si="2"/>
        <v/>
      </c>
      <c r="AE30" s="103" t="str">
        <f t="shared" si="3"/>
        <v/>
      </c>
      <c r="AF30" s="103" t="str" cm="1">
        <f t="array" ref="AF30">IFERROR(IF($J30=AF$2, _xlfn.XLOOKUP('LTS Data Input'!V30&amp;'LTS Data Input'!W30&amp;'LTS Data Input'!X30,Lookup!U:U&amp;Lookup!S:S&amp;Lookup!T:T, Lookup!W:W), ""), "No")</f>
        <v/>
      </c>
    </row>
    <row r="31" spans="1:32" x14ac:dyDescent="0.45">
      <c r="A31" s="83">
        <f t="shared" si="4"/>
        <v>29</v>
      </c>
      <c r="B31" s="83" t="str">
        <f t="shared" si="5"/>
        <v/>
      </c>
      <c r="D31" s="84"/>
      <c r="K31" s="102"/>
      <c r="L31" s="102"/>
      <c r="M31" s="102"/>
      <c r="N31" s="102"/>
      <c r="O31" s="102"/>
      <c r="P31" s="102"/>
      <c r="Q31" s="102"/>
      <c r="R31" s="102"/>
      <c r="S31" s="102"/>
      <c r="T31" s="102"/>
      <c r="U31" s="102"/>
      <c r="V31" s="102"/>
      <c r="W31" s="102"/>
      <c r="X31" s="102"/>
      <c r="Z31" s="103" t="str">
        <f t="shared" si="1"/>
        <v/>
      </c>
      <c r="AA31" s="103" t="str" cm="1">
        <f t="array" ref="AA31">IFERROR(IF($J31=AA$2, _xlfn.XLOOKUP('LTS Data Input'!K31&amp;'LTS Data Input'!L31&amp;'LTS Data Input'!M31,Lookup!G:G&amp;Lookup!H:H&amp;Lookup!I:I, Lookup!K:K), ""), "No")</f>
        <v/>
      </c>
      <c r="AB31" s="103" t="str" cm="1">
        <f t="array" ref="AB31">IFERROR(IF($J31=AB$2, _xlfn.XLOOKUP('LTS Data Input'!N31&amp;'LTS Data Input'!O31&amp;'LTS Data Input'!P31,Lookup!M:M&amp;Lookup!N:N&amp;Lookup!O:O, Lookup!Q:Q), ""), "No")</f>
        <v/>
      </c>
      <c r="AC31" s="103" t="str" cm="1">
        <f t="array" ref="AC31">IFERROR(IF($J31=Pulldown!$B$7, _xlfn.XLOOKUP('LTS Data Input'!Q31&amp;'LTS Data Input'!R31&amp;'LTS Data Input'!S31,Lookup!B:B&amp;Lookup!D:D&amp;Lookup!C:C, Lookup!E:E), ""), "No")</f>
        <v/>
      </c>
      <c r="AD31" s="103" t="str">
        <f t="shared" si="2"/>
        <v/>
      </c>
      <c r="AE31" s="103" t="str">
        <f t="shared" si="3"/>
        <v/>
      </c>
      <c r="AF31" s="103" t="str" cm="1">
        <f t="array" ref="AF31">IFERROR(IF($J31=AF$2, _xlfn.XLOOKUP('LTS Data Input'!V31&amp;'LTS Data Input'!W31&amp;'LTS Data Input'!X31,Lookup!U:U&amp;Lookup!S:S&amp;Lookup!T:T, Lookup!W:W), ""), "No")</f>
        <v/>
      </c>
    </row>
    <row r="32" spans="1:32" x14ac:dyDescent="0.45">
      <c r="A32" s="83">
        <f t="shared" si="4"/>
        <v>30</v>
      </c>
      <c r="B32" s="83" t="str">
        <f t="shared" si="5"/>
        <v/>
      </c>
      <c r="D32" s="84"/>
      <c r="K32" s="102"/>
      <c r="L32" s="102"/>
      <c r="M32" s="102"/>
      <c r="N32" s="102"/>
      <c r="O32" s="102"/>
      <c r="P32" s="102"/>
      <c r="Q32" s="102"/>
      <c r="R32" s="102"/>
      <c r="S32" s="102"/>
      <c r="T32" s="102"/>
      <c r="U32" s="102"/>
      <c r="V32" s="102"/>
      <c r="W32" s="102"/>
      <c r="X32" s="102"/>
      <c r="Z32" s="103" t="str">
        <f t="shared" si="1"/>
        <v/>
      </c>
      <c r="AA32" s="103" t="str" cm="1">
        <f t="array" ref="AA32">IFERROR(IF($J32=AA$2, _xlfn.XLOOKUP('LTS Data Input'!K32&amp;'LTS Data Input'!L32&amp;'LTS Data Input'!M32,Lookup!G:G&amp;Lookup!H:H&amp;Lookup!I:I, Lookup!K:K), ""), "No")</f>
        <v/>
      </c>
      <c r="AB32" s="103" t="str" cm="1">
        <f t="array" ref="AB32">IFERROR(IF($J32=AB$2, _xlfn.XLOOKUP('LTS Data Input'!N32&amp;'LTS Data Input'!O32&amp;'LTS Data Input'!P32,Lookup!M:M&amp;Lookup!N:N&amp;Lookup!O:O, Lookup!Q:Q), ""), "No")</f>
        <v/>
      </c>
      <c r="AC32" s="103" t="str" cm="1">
        <f t="array" ref="AC32">IFERROR(IF($J32=Pulldown!$B$7, _xlfn.XLOOKUP('LTS Data Input'!Q32&amp;'LTS Data Input'!R32&amp;'LTS Data Input'!S32,Lookup!B:B&amp;Lookup!D:D&amp;Lookup!C:C, Lookup!E:E), ""), "No")</f>
        <v/>
      </c>
      <c r="AD32" s="103" t="str">
        <f t="shared" si="2"/>
        <v/>
      </c>
      <c r="AE32" s="103" t="str">
        <f t="shared" si="3"/>
        <v/>
      </c>
      <c r="AF32" s="103" t="str" cm="1">
        <f t="array" ref="AF32">IFERROR(IF($J32=AF$2, _xlfn.XLOOKUP('LTS Data Input'!V32&amp;'LTS Data Input'!W32&amp;'LTS Data Input'!X32,Lookup!U:U&amp;Lookup!S:S&amp;Lookup!T:T, Lookup!W:W), ""), "No")</f>
        <v/>
      </c>
    </row>
    <row r="33" spans="1:32" x14ac:dyDescent="0.45">
      <c r="A33" s="83">
        <f t="shared" si="4"/>
        <v>31</v>
      </c>
      <c r="B33" s="83" t="str">
        <f t="shared" si="5"/>
        <v/>
      </c>
      <c r="D33" s="84"/>
      <c r="K33" s="102"/>
      <c r="L33" s="102"/>
      <c r="M33" s="102"/>
      <c r="N33" s="102"/>
      <c r="O33" s="102"/>
      <c r="P33" s="102"/>
      <c r="Q33" s="102"/>
      <c r="R33" s="102"/>
      <c r="S33" s="102"/>
      <c r="T33" s="102"/>
      <c r="U33" s="102"/>
      <c r="V33" s="102"/>
      <c r="W33" s="102"/>
      <c r="X33" s="102"/>
      <c r="Z33" s="103" t="str">
        <f t="shared" si="1"/>
        <v/>
      </c>
      <c r="AA33" s="103" t="str" cm="1">
        <f t="array" ref="AA33">IFERROR(IF($J33=AA$2, _xlfn.XLOOKUP('LTS Data Input'!K33&amp;'LTS Data Input'!L33&amp;'LTS Data Input'!M33,Lookup!G:G&amp;Lookup!H:H&amp;Lookup!I:I, Lookup!K:K), ""), "No")</f>
        <v/>
      </c>
      <c r="AB33" s="103" t="str" cm="1">
        <f t="array" ref="AB33">IFERROR(IF($J33=AB$2, _xlfn.XLOOKUP('LTS Data Input'!N33&amp;'LTS Data Input'!O33&amp;'LTS Data Input'!P33,Lookup!M:M&amp;Lookup!N:N&amp;Lookup!O:O, Lookup!Q:Q), ""), "No")</f>
        <v/>
      </c>
      <c r="AC33" s="103" t="str" cm="1">
        <f t="array" ref="AC33">IFERROR(IF($J33=Pulldown!$B$7, _xlfn.XLOOKUP('LTS Data Input'!Q33&amp;'LTS Data Input'!R33&amp;'LTS Data Input'!S33,Lookup!B:B&amp;Lookup!D:D&amp;Lookup!C:C, Lookup!E:E), ""), "No")</f>
        <v/>
      </c>
      <c r="AD33" s="103" t="str">
        <f t="shared" si="2"/>
        <v/>
      </c>
      <c r="AE33" s="103" t="str">
        <f t="shared" si="3"/>
        <v/>
      </c>
      <c r="AF33" s="103" t="str" cm="1">
        <f t="array" ref="AF33">IFERROR(IF($J33=AF$2, _xlfn.XLOOKUP('LTS Data Input'!V33&amp;'LTS Data Input'!W33&amp;'LTS Data Input'!X33,Lookup!U:U&amp;Lookup!S:S&amp;Lookup!T:T, Lookup!W:W), ""), "No")</f>
        <v/>
      </c>
    </row>
    <row r="34" spans="1:32" x14ac:dyDescent="0.45">
      <c r="A34" s="83">
        <f t="shared" si="4"/>
        <v>32</v>
      </c>
      <c r="B34" s="83" t="str">
        <f t="shared" si="5"/>
        <v/>
      </c>
      <c r="D34" s="84"/>
      <c r="K34" s="102"/>
      <c r="L34" s="102"/>
      <c r="M34" s="102"/>
      <c r="N34" s="102"/>
      <c r="O34" s="102"/>
      <c r="P34" s="102"/>
      <c r="Q34" s="102"/>
      <c r="R34" s="102"/>
      <c r="S34" s="102"/>
      <c r="T34" s="102"/>
      <c r="U34" s="102"/>
      <c r="V34" s="102"/>
      <c r="W34" s="102"/>
      <c r="X34" s="102"/>
      <c r="Z34" s="103" t="str">
        <f t="shared" si="1"/>
        <v/>
      </c>
      <c r="AA34" s="103" t="str" cm="1">
        <f t="array" ref="AA34">IFERROR(IF($J34=AA$2, _xlfn.XLOOKUP('LTS Data Input'!K34&amp;'LTS Data Input'!L34&amp;'LTS Data Input'!M34,Lookup!G:G&amp;Lookup!H:H&amp;Lookup!I:I, Lookup!K:K), ""), "No")</f>
        <v/>
      </c>
      <c r="AB34" s="103" t="str" cm="1">
        <f t="array" ref="AB34">IFERROR(IF($J34=AB$2, _xlfn.XLOOKUP('LTS Data Input'!N34&amp;'LTS Data Input'!O34&amp;'LTS Data Input'!P34,Lookup!M:M&amp;Lookup!N:N&amp;Lookup!O:O, Lookup!Q:Q), ""), "No")</f>
        <v/>
      </c>
      <c r="AC34" s="103" t="str" cm="1">
        <f t="array" ref="AC34">IFERROR(IF($J34=Pulldown!$B$7, _xlfn.XLOOKUP('LTS Data Input'!Q34&amp;'LTS Data Input'!R34&amp;'LTS Data Input'!S34,Lookup!B:B&amp;Lookup!D:D&amp;Lookup!C:C, Lookup!E:E), ""), "No")</f>
        <v/>
      </c>
      <c r="AD34" s="103" t="str">
        <f t="shared" si="2"/>
        <v/>
      </c>
      <c r="AE34" s="103" t="str">
        <f t="shared" si="3"/>
        <v/>
      </c>
      <c r="AF34" s="103" t="str" cm="1">
        <f t="array" ref="AF34">IFERROR(IF($J34=AF$2, _xlfn.XLOOKUP('LTS Data Input'!V34&amp;'LTS Data Input'!W34&amp;'LTS Data Input'!X34,Lookup!U:U&amp;Lookup!S:S&amp;Lookup!T:T, Lookup!W:W), ""), "No")</f>
        <v/>
      </c>
    </row>
    <row r="35" spans="1:32" x14ac:dyDescent="0.45">
      <c r="A35" s="83">
        <f t="shared" si="4"/>
        <v>33</v>
      </c>
      <c r="B35" s="83" t="str">
        <f t="shared" ref="B35:B62" si="6">IF(ISBLANK(J35), "", IF(COUNTIF(Z35:AF35, "*Yes*")&gt;0, "Yes", "No"))</f>
        <v/>
      </c>
      <c r="D35" s="84"/>
      <c r="K35" s="102"/>
      <c r="L35" s="102"/>
      <c r="M35" s="102"/>
      <c r="N35" s="102"/>
      <c r="O35" s="102"/>
      <c r="P35" s="102"/>
      <c r="Q35" s="102"/>
      <c r="R35" s="102"/>
      <c r="S35" s="102"/>
      <c r="T35" s="102"/>
      <c r="U35" s="102"/>
      <c r="V35" s="102"/>
      <c r="W35" s="102"/>
      <c r="X35" s="102"/>
      <c r="Z35" s="103" t="str">
        <f t="shared" ref="Z35:Z62" si="7">IF(ISBLANK($J35),"",(IF(ISNUMBER(SEARCH("paths",J35)),"Yes","No")))</f>
        <v/>
      </c>
      <c r="AA35" s="103" t="str" cm="1">
        <f t="array" ref="AA35">IFERROR(IF($J35=AA$2, _xlfn.XLOOKUP('LTS Data Input'!K35&amp;'LTS Data Input'!L35&amp;'LTS Data Input'!M35,Lookup!G:G&amp;Lookup!H:H&amp;Lookup!I:I, Lookup!K:K), ""), "No")</f>
        <v/>
      </c>
      <c r="AB35" s="103" t="str" cm="1">
        <f t="array" ref="AB35">IFERROR(IF($J35=AB$2, _xlfn.XLOOKUP('LTS Data Input'!N35&amp;'LTS Data Input'!O35&amp;'LTS Data Input'!P35,Lookup!M:M&amp;Lookup!N:N&amp;Lookup!O:O, Lookup!Q:Q), ""), "No")</f>
        <v/>
      </c>
      <c r="AC35" s="103" t="str" cm="1">
        <f t="array" ref="AC35">IFERROR(IF($J35=Pulldown!$B$7, _xlfn.XLOOKUP('LTS Data Input'!Q35&amp;'LTS Data Input'!R35&amp;'LTS Data Input'!S35,Lookup!B:B&amp;Lookup!D:D&amp;Lookup!C:C, Lookup!E:E), ""), "No")</f>
        <v/>
      </c>
      <c r="AD35" s="103" t="str">
        <f t="shared" ref="AD35:AD62" si="8">IF(ISBLANK(T35), "", IF(T35=TRUE, "Yes", "No"))</f>
        <v/>
      </c>
      <c r="AE35" s="103" t="str">
        <f t="shared" ref="AE35:AE62" si="9">IF(ISBLANK(U35), "", IF(U35=TRUE, "No", ""))</f>
        <v/>
      </c>
      <c r="AF35" s="103" t="str" cm="1">
        <f t="array" ref="AF35">IFERROR(IF($J35=AF$2, _xlfn.XLOOKUP('LTS Data Input'!V35&amp;'LTS Data Input'!W35&amp;'LTS Data Input'!X35,Lookup!U:U&amp;Lookup!S:S&amp;Lookup!T:T, Lookup!W:W), ""), "No")</f>
        <v/>
      </c>
    </row>
    <row r="36" spans="1:32" x14ac:dyDescent="0.45">
      <c r="A36" s="83">
        <f t="shared" si="4"/>
        <v>34</v>
      </c>
      <c r="B36" s="83" t="str">
        <f t="shared" si="6"/>
        <v/>
      </c>
      <c r="D36" s="84"/>
      <c r="K36" s="102"/>
      <c r="L36" s="102"/>
      <c r="M36" s="102"/>
      <c r="N36" s="102"/>
      <c r="O36" s="102"/>
      <c r="P36" s="102"/>
      <c r="Q36" s="102"/>
      <c r="R36" s="102"/>
      <c r="S36" s="102"/>
      <c r="T36" s="102"/>
      <c r="U36" s="102"/>
      <c r="V36" s="102"/>
      <c r="W36" s="102"/>
      <c r="X36" s="102"/>
      <c r="Z36" s="103" t="str">
        <f t="shared" si="7"/>
        <v/>
      </c>
      <c r="AA36" s="103" t="str" cm="1">
        <f t="array" ref="AA36">IFERROR(IF($J36=AA$2, _xlfn.XLOOKUP('LTS Data Input'!K36&amp;'LTS Data Input'!L36&amp;'LTS Data Input'!M36,Lookup!G:G&amp;Lookup!H:H&amp;Lookup!I:I, Lookup!K:K), ""), "No")</f>
        <v/>
      </c>
      <c r="AB36" s="103" t="str" cm="1">
        <f t="array" ref="AB36">IFERROR(IF($J36=AB$2, _xlfn.XLOOKUP('LTS Data Input'!N36&amp;'LTS Data Input'!O36&amp;'LTS Data Input'!P36,Lookup!M:M&amp;Lookup!N:N&amp;Lookup!O:O, Lookup!Q:Q), ""), "No")</f>
        <v/>
      </c>
      <c r="AC36" s="103" t="str" cm="1">
        <f t="array" ref="AC36">IFERROR(IF($J36=Pulldown!$B$7, _xlfn.XLOOKUP('LTS Data Input'!Q36&amp;'LTS Data Input'!R36&amp;'LTS Data Input'!S36,Lookup!B:B&amp;Lookup!D:D&amp;Lookup!C:C, Lookup!E:E), ""), "No")</f>
        <v/>
      </c>
      <c r="AD36" s="103" t="str">
        <f t="shared" si="8"/>
        <v/>
      </c>
      <c r="AE36" s="103" t="str">
        <f t="shared" si="9"/>
        <v/>
      </c>
      <c r="AF36" s="103" t="str" cm="1">
        <f t="array" ref="AF36">IFERROR(IF($J36=AF$2, _xlfn.XLOOKUP('LTS Data Input'!V36&amp;'LTS Data Input'!W36&amp;'LTS Data Input'!X36,Lookup!U:U&amp;Lookup!S:S&amp;Lookup!T:T, Lookup!W:W), ""), "No")</f>
        <v/>
      </c>
    </row>
    <row r="37" spans="1:32" x14ac:dyDescent="0.45">
      <c r="A37" s="83">
        <f t="shared" si="4"/>
        <v>35</v>
      </c>
      <c r="B37" s="83" t="str">
        <f t="shared" si="6"/>
        <v/>
      </c>
      <c r="D37" s="84"/>
      <c r="K37" s="102"/>
      <c r="L37" s="102"/>
      <c r="M37" s="102"/>
      <c r="N37" s="102"/>
      <c r="O37" s="102"/>
      <c r="P37" s="102"/>
      <c r="Q37" s="102"/>
      <c r="R37" s="102"/>
      <c r="S37" s="102"/>
      <c r="T37" s="102"/>
      <c r="U37" s="102"/>
      <c r="V37" s="102"/>
      <c r="W37" s="102"/>
      <c r="X37" s="102"/>
      <c r="Z37" s="103" t="str">
        <f t="shared" si="7"/>
        <v/>
      </c>
      <c r="AA37" s="103" t="str" cm="1">
        <f t="array" ref="AA37">IFERROR(IF($J37=AA$2, _xlfn.XLOOKUP('LTS Data Input'!K37&amp;'LTS Data Input'!L37&amp;'LTS Data Input'!M37,Lookup!G:G&amp;Lookup!H:H&amp;Lookup!I:I, Lookup!K:K), ""), "No")</f>
        <v/>
      </c>
      <c r="AB37" s="103" t="str" cm="1">
        <f t="array" ref="AB37">IFERROR(IF($J37=AB$2, _xlfn.XLOOKUP('LTS Data Input'!N37&amp;'LTS Data Input'!O37&amp;'LTS Data Input'!P37,Lookup!M:M&amp;Lookup!N:N&amp;Lookup!O:O, Lookup!Q:Q), ""), "No")</f>
        <v/>
      </c>
      <c r="AC37" s="103" t="str" cm="1">
        <f t="array" ref="AC37">IFERROR(IF($J37=Pulldown!$B$7, _xlfn.XLOOKUP('LTS Data Input'!Q37&amp;'LTS Data Input'!R37&amp;'LTS Data Input'!S37,Lookup!B:B&amp;Lookup!D:D&amp;Lookup!C:C, Lookup!E:E), ""), "No")</f>
        <v/>
      </c>
      <c r="AD37" s="103" t="str">
        <f t="shared" si="8"/>
        <v/>
      </c>
      <c r="AE37" s="103" t="str">
        <f t="shared" si="9"/>
        <v/>
      </c>
      <c r="AF37" s="103" t="str" cm="1">
        <f t="array" ref="AF37">IFERROR(IF($J37=AF$2, _xlfn.XLOOKUP('LTS Data Input'!V37&amp;'LTS Data Input'!W37&amp;'LTS Data Input'!X37,Lookup!U:U&amp;Lookup!S:S&amp;Lookup!T:T, Lookup!W:W), ""), "No")</f>
        <v/>
      </c>
    </row>
    <row r="38" spans="1:32" x14ac:dyDescent="0.45">
      <c r="A38" s="83">
        <f t="shared" si="4"/>
        <v>36</v>
      </c>
      <c r="B38" s="83" t="str">
        <f t="shared" si="6"/>
        <v/>
      </c>
      <c r="D38" s="84"/>
      <c r="K38" s="102"/>
      <c r="L38" s="102"/>
      <c r="M38" s="102"/>
      <c r="N38" s="102"/>
      <c r="O38" s="102"/>
      <c r="P38" s="102"/>
      <c r="Q38" s="102"/>
      <c r="R38" s="102"/>
      <c r="S38" s="102"/>
      <c r="T38" s="102"/>
      <c r="U38" s="102"/>
      <c r="V38" s="102"/>
      <c r="W38" s="102"/>
      <c r="X38" s="102"/>
      <c r="Z38" s="103" t="str">
        <f t="shared" si="7"/>
        <v/>
      </c>
      <c r="AA38" s="103" t="str" cm="1">
        <f t="array" ref="AA38">IFERROR(IF($J38=AA$2, _xlfn.XLOOKUP('LTS Data Input'!K38&amp;'LTS Data Input'!L38&amp;'LTS Data Input'!M38,Lookup!G:G&amp;Lookup!H:H&amp;Lookup!I:I, Lookup!K:K), ""), "No")</f>
        <v/>
      </c>
      <c r="AB38" s="103" t="str" cm="1">
        <f t="array" ref="AB38">IFERROR(IF($J38=AB$2, _xlfn.XLOOKUP('LTS Data Input'!N38&amp;'LTS Data Input'!O38&amp;'LTS Data Input'!P38,Lookup!M:M&amp;Lookup!N:N&amp;Lookup!O:O, Lookup!Q:Q), ""), "No")</f>
        <v/>
      </c>
      <c r="AC38" s="103" t="str" cm="1">
        <f t="array" ref="AC38">IFERROR(IF($J38=Pulldown!$B$7, _xlfn.XLOOKUP('LTS Data Input'!Q38&amp;'LTS Data Input'!R38&amp;'LTS Data Input'!S38,Lookup!B:B&amp;Lookup!D:D&amp;Lookup!C:C, Lookup!E:E), ""), "No")</f>
        <v/>
      </c>
      <c r="AD38" s="103" t="str">
        <f t="shared" si="8"/>
        <v/>
      </c>
      <c r="AE38" s="103" t="str">
        <f t="shared" si="9"/>
        <v/>
      </c>
      <c r="AF38" s="103" t="str" cm="1">
        <f t="array" ref="AF38">IFERROR(IF($J38=AF$2, _xlfn.XLOOKUP('LTS Data Input'!V38&amp;'LTS Data Input'!W38&amp;'LTS Data Input'!X38,Lookup!U:U&amp;Lookup!S:S&amp;Lookup!T:T, Lookup!W:W), ""), "No")</f>
        <v/>
      </c>
    </row>
    <row r="39" spans="1:32" x14ac:dyDescent="0.45">
      <c r="A39" s="83">
        <f t="shared" si="4"/>
        <v>37</v>
      </c>
      <c r="B39" s="83" t="str">
        <f t="shared" si="6"/>
        <v/>
      </c>
      <c r="D39" s="84"/>
      <c r="K39" s="102"/>
      <c r="L39" s="102"/>
      <c r="M39" s="102"/>
      <c r="N39" s="102"/>
      <c r="O39" s="102"/>
      <c r="P39" s="102"/>
      <c r="Q39" s="102"/>
      <c r="R39" s="102"/>
      <c r="S39" s="102"/>
      <c r="T39" s="102"/>
      <c r="U39" s="102"/>
      <c r="V39" s="102"/>
      <c r="W39" s="102"/>
      <c r="X39" s="102"/>
      <c r="Z39" s="103" t="str">
        <f t="shared" si="7"/>
        <v/>
      </c>
      <c r="AA39" s="103" t="str" cm="1">
        <f t="array" ref="AA39">IFERROR(IF($J39=AA$2, _xlfn.XLOOKUP('LTS Data Input'!K39&amp;'LTS Data Input'!L39&amp;'LTS Data Input'!M39,Lookup!G:G&amp;Lookup!H:H&amp;Lookup!I:I, Lookup!K:K), ""), "No")</f>
        <v/>
      </c>
      <c r="AB39" s="103" t="str" cm="1">
        <f t="array" ref="AB39">IFERROR(IF($J39=AB$2, _xlfn.XLOOKUP('LTS Data Input'!N39&amp;'LTS Data Input'!O39&amp;'LTS Data Input'!P39,Lookup!M:M&amp;Lookup!N:N&amp;Lookup!O:O, Lookup!Q:Q), ""), "No")</f>
        <v/>
      </c>
      <c r="AC39" s="103" t="str" cm="1">
        <f t="array" ref="AC39">IFERROR(IF($J39=Pulldown!$B$7, _xlfn.XLOOKUP('LTS Data Input'!Q39&amp;'LTS Data Input'!R39&amp;'LTS Data Input'!S39,Lookup!B:B&amp;Lookup!D:D&amp;Lookup!C:C, Lookup!E:E), ""), "No")</f>
        <v/>
      </c>
      <c r="AD39" s="103" t="str">
        <f t="shared" si="8"/>
        <v/>
      </c>
      <c r="AE39" s="103" t="str">
        <f t="shared" si="9"/>
        <v/>
      </c>
      <c r="AF39" s="103" t="str" cm="1">
        <f t="array" ref="AF39">IFERROR(IF($J39=AF$2, _xlfn.XLOOKUP('LTS Data Input'!V39&amp;'LTS Data Input'!W39&amp;'LTS Data Input'!X39,Lookup!U:U&amp;Lookup!S:S&amp;Lookup!T:T, Lookup!W:W), ""), "No")</f>
        <v/>
      </c>
    </row>
    <row r="40" spans="1:32" x14ac:dyDescent="0.45">
      <c r="A40" s="83">
        <f t="shared" si="4"/>
        <v>38</v>
      </c>
      <c r="B40" s="83" t="str">
        <f t="shared" si="6"/>
        <v/>
      </c>
      <c r="D40" s="84"/>
      <c r="K40" s="102"/>
      <c r="L40" s="102"/>
      <c r="M40" s="102"/>
      <c r="N40" s="102"/>
      <c r="O40" s="102"/>
      <c r="P40" s="102"/>
      <c r="Q40" s="102"/>
      <c r="R40" s="102"/>
      <c r="S40" s="102"/>
      <c r="T40" s="102"/>
      <c r="U40" s="102"/>
      <c r="V40" s="102"/>
      <c r="W40" s="102"/>
      <c r="X40" s="102"/>
      <c r="Z40" s="103" t="str">
        <f t="shared" si="7"/>
        <v/>
      </c>
      <c r="AA40" s="103" t="str" cm="1">
        <f t="array" ref="AA40">IFERROR(IF($J40=AA$2, _xlfn.XLOOKUP('LTS Data Input'!K40&amp;'LTS Data Input'!L40&amp;'LTS Data Input'!M40,Lookup!G:G&amp;Lookup!H:H&amp;Lookup!I:I, Lookup!K:K), ""), "No")</f>
        <v/>
      </c>
      <c r="AB40" s="103" t="str" cm="1">
        <f t="array" ref="AB40">IFERROR(IF($J40=AB$2, _xlfn.XLOOKUP('LTS Data Input'!N40&amp;'LTS Data Input'!O40&amp;'LTS Data Input'!P40,Lookup!M:M&amp;Lookup!N:N&amp;Lookup!O:O, Lookup!Q:Q), ""), "No")</f>
        <v/>
      </c>
      <c r="AC40" s="103" t="str" cm="1">
        <f t="array" ref="AC40">IFERROR(IF($J40=Pulldown!$B$7, _xlfn.XLOOKUP('LTS Data Input'!Q40&amp;'LTS Data Input'!R40&amp;'LTS Data Input'!S40,Lookup!B:B&amp;Lookup!D:D&amp;Lookup!C:C, Lookup!E:E), ""), "No")</f>
        <v/>
      </c>
      <c r="AD40" s="103" t="str">
        <f t="shared" si="8"/>
        <v/>
      </c>
      <c r="AE40" s="103" t="str">
        <f t="shared" si="9"/>
        <v/>
      </c>
      <c r="AF40" s="103" t="str" cm="1">
        <f t="array" ref="AF40">IFERROR(IF($J40=AF$2, _xlfn.XLOOKUP('LTS Data Input'!V40&amp;'LTS Data Input'!W40&amp;'LTS Data Input'!X40,Lookup!U:U&amp;Lookup!S:S&amp;Lookup!T:T, Lookup!W:W), ""), "No")</f>
        <v/>
      </c>
    </row>
    <row r="41" spans="1:32" x14ac:dyDescent="0.45">
      <c r="A41" s="83">
        <f t="shared" si="4"/>
        <v>39</v>
      </c>
      <c r="B41" s="83" t="str">
        <f t="shared" si="6"/>
        <v/>
      </c>
      <c r="D41" s="84"/>
      <c r="K41" s="102"/>
      <c r="L41" s="102"/>
      <c r="M41" s="102"/>
      <c r="N41" s="102"/>
      <c r="O41" s="102"/>
      <c r="P41" s="102"/>
      <c r="Q41" s="102"/>
      <c r="R41" s="102"/>
      <c r="S41" s="102"/>
      <c r="T41" s="102"/>
      <c r="U41" s="102"/>
      <c r="V41" s="102"/>
      <c r="W41" s="102"/>
      <c r="X41" s="102"/>
      <c r="Z41" s="103" t="str">
        <f t="shared" si="7"/>
        <v/>
      </c>
      <c r="AA41" s="103" t="str" cm="1">
        <f t="array" ref="AA41">IFERROR(IF($J41=AA$2, _xlfn.XLOOKUP('LTS Data Input'!K41&amp;'LTS Data Input'!L41&amp;'LTS Data Input'!M41,Lookup!G:G&amp;Lookup!H:H&amp;Lookup!I:I, Lookup!K:K), ""), "No")</f>
        <v/>
      </c>
      <c r="AB41" s="103" t="str" cm="1">
        <f t="array" ref="AB41">IFERROR(IF($J41=AB$2, _xlfn.XLOOKUP('LTS Data Input'!N41&amp;'LTS Data Input'!O41&amp;'LTS Data Input'!P41,Lookup!M:M&amp;Lookup!N:N&amp;Lookup!O:O, Lookup!Q:Q), ""), "No")</f>
        <v/>
      </c>
      <c r="AC41" s="103" t="str" cm="1">
        <f t="array" ref="AC41">IFERROR(IF($J41=Pulldown!$B$7, _xlfn.XLOOKUP('LTS Data Input'!Q41&amp;'LTS Data Input'!R41&amp;'LTS Data Input'!S41,Lookup!B:B&amp;Lookup!D:D&amp;Lookup!C:C, Lookup!E:E), ""), "No")</f>
        <v/>
      </c>
      <c r="AD41" s="103" t="str">
        <f t="shared" si="8"/>
        <v/>
      </c>
      <c r="AE41" s="103" t="str">
        <f t="shared" si="9"/>
        <v/>
      </c>
      <c r="AF41" s="103" t="str" cm="1">
        <f t="array" ref="AF41">IFERROR(IF($J41=AF$2, _xlfn.XLOOKUP('LTS Data Input'!V41&amp;'LTS Data Input'!W41&amp;'LTS Data Input'!X41,Lookup!U:U&amp;Lookup!S:S&amp;Lookup!T:T, Lookup!W:W), ""), "No")</f>
        <v/>
      </c>
    </row>
    <row r="42" spans="1:32" x14ac:dyDescent="0.45">
      <c r="A42" s="83">
        <f t="shared" si="4"/>
        <v>40</v>
      </c>
      <c r="B42" s="83" t="str">
        <f t="shared" si="6"/>
        <v/>
      </c>
      <c r="D42" s="84"/>
      <c r="K42" s="102"/>
      <c r="L42" s="102"/>
      <c r="M42" s="102"/>
      <c r="N42" s="102"/>
      <c r="O42" s="102"/>
      <c r="P42" s="102"/>
      <c r="Q42" s="102"/>
      <c r="R42" s="102"/>
      <c r="S42" s="102"/>
      <c r="T42" s="102"/>
      <c r="U42" s="102"/>
      <c r="V42" s="102"/>
      <c r="W42" s="102"/>
      <c r="X42" s="102"/>
      <c r="Z42" s="103" t="str">
        <f t="shared" si="7"/>
        <v/>
      </c>
      <c r="AA42" s="103" t="str" cm="1">
        <f t="array" ref="AA42">IFERROR(IF($J42=AA$2, _xlfn.XLOOKUP('LTS Data Input'!K42&amp;'LTS Data Input'!L42&amp;'LTS Data Input'!M42,Lookup!G:G&amp;Lookup!H:H&amp;Lookup!I:I, Lookup!K:K), ""), "No")</f>
        <v/>
      </c>
      <c r="AB42" s="103" t="str" cm="1">
        <f t="array" ref="AB42">IFERROR(IF($J42=AB$2, _xlfn.XLOOKUP('LTS Data Input'!N42&amp;'LTS Data Input'!O42&amp;'LTS Data Input'!P42,Lookup!M:M&amp;Lookup!N:N&amp;Lookup!O:O, Lookup!Q:Q), ""), "No")</f>
        <v/>
      </c>
      <c r="AC42" s="103" t="str" cm="1">
        <f t="array" ref="AC42">IFERROR(IF($J42=Pulldown!$B$7, _xlfn.XLOOKUP('LTS Data Input'!Q42&amp;'LTS Data Input'!R42&amp;'LTS Data Input'!S42,Lookup!B:B&amp;Lookup!D:D&amp;Lookup!C:C, Lookup!E:E), ""), "No")</f>
        <v/>
      </c>
      <c r="AD42" s="103" t="str">
        <f t="shared" si="8"/>
        <v/>
      </c>
      <c r="AE42" s="103" t="str">
        <f t="shared" si="9"/>
        <v/>
      </c>
      <c r="AF42" s="103" t="str" cm="1">
        <f t="array" ref="AF42">IFERROR(IF($J42=AF$2, _xlfn.XLOOKUP('LTS Data Input'!V42&amp;'LTS Data Input'!W42&amp;'LTS Data Input'!X42,Lookup!U:U&amp;Lookup!S:S&amp;Lookup!T:T, Lookup!W:W), ""), "No")</f>
        <v/>
      </c>
    </row>
    <row r="43" spans="1:32" x14ac:dyDescent="0.45">
      <c r="A43" s="83">
        <f t="shared" si="4"/>
        <v>41</v>
      </c>
      <c r="B43" s="83" t="str">
        <f t="shared" si="6"/>
        <v/>
      </c>
      <c r="D43" s="84"/>
      <c r="K43" s="102"/>
      <c r="L43" s="102"/>
      <c r="M43" s="102"/>
      <c r="N43" s="102"/>
      <c r="O43" s="102"/>
      <c r="P43" s="102"/>
      <c r="Q43" s="102"/>
      <c r="R43" s="102"/>
      <c r="S43" s="102"/>
      <c r="T43" s="102"/>
      <c r="U43" s="102"/>
      <c r="V43" s="102"/>
      <c r="W43" s="102"/>
      <c r="X43" s="102"/>
      <c r="Z43" s="103" t="str">
        <f t="shared" si="7"/>
        <v/>
      </c>
      <c r="AA43" s="103" t="str" cm="1">
        <f t="array" ref="AA43">IFERROR(IF($J43=AA$2, _xlfn.XLOOKUP('LTS Data Input'!K43&amp;'LTS Data Input'!L43&amp;'LTS Data Input'!M43,Lookup!G:G&amp;Lookup!H:H&amp;Lookup!I:I, Lookup!K:K), ""), "No")</f>
        <v/>
      </c>
      <c r="AB43" s="103" t="str" cm="1">
        <f t="array" ref="AB43">IFERROR(IF($J43=AB$2, _xlfn.XLOOKUP('LTS Data Input'!N43&amp;'LTS Data Input'!O43&amp;'LTS Data Input'!P43,Lookup!M:M&amp;Lookup!N:N&amp;Lookup!O:O, Lookup!Q:Q), ""), "No")</f>
        <v/>
      </c>
      <c r="AC43" s="103" t="str" cm="1">
        <f t="array" ref="AC43">IFERROR(IF($J43=Pulldown!$B$7, _xlfn.XLOOKUP('LTS Data Input'!Q43&amp;'LTS Data Input'!R43&amp;'LTS Data Input'!S43,Lookup!B:B&amp;Lookup!D:D&amp;Lookup!C:C, Lookup!E:E), ""), "No")</f>
        <v/>
      </c>
      <c r="AD43" s="103" t="str">
        <f t="shared" si="8"/>
        <v/>
      </c>
      <c r="AE43" s="103" t="str">
        <f t="shared" si="9"/>
        <v/>
      </c>
      <c r="AF43" s="103" t="str" cm="1">
        <f t="array" ref="AF43">IFERROR(IF($J43=AF$2, _xlfn.XLOOKUP('LTS Data Input'!V43&amp;'LTS Data Input'!W43&amp;'LTS Data Input'!X43,Lookup!U:U&amp;Lookup!S:S&amp;Lookup!T:T, Lookup!W:W), ""), "No")</f>
        <v/>
      </c>
    </row>
    <row r="44" spans="1:32" x14ac:dyDescent="0.45">
      <c r="A44" s="83">
        <f t="shared" si="4"/>
        <v>42</v>
      </c>
      <c r="B44" s="83" t="str">
        <f t="shared" si="6"/>
        <v/>
      </c>
      <c r="D44" s="84"/>
      <c r="K44" s="102"/>
      <c r="L44" s="102"/>
      <c r="M44" s="102"/>
      <c r="N44" s="102"/>
      <c r="O44" s="102"/>
      <c r="P44" s="102"/>
      <c r="Q44" s="102"/>
      <c r="R44" s="102"/>
      <c r="S44" s="102"/>
      <c r="T44" s="102"/>
      <c r="U44" s="102"/>
      <c r="V44" s="102"/>
      <c r="W44" s="102"/>
      <c r="X44" s="102"/>
      <c r="Z44" s="103" t="str">
        <f t="shared" si="7"/>
        <v/>
      </c>
      <c r="AA44" s="103" t="str" cm="1">
        <f t="array" ref="AA44">IFERROR(IF($J44=AA$2, _xlfn.XLOOKUP('LTS Data Input'!K44&amp;'LTS Data Input'!L44&amp;'LTS Data Input'!M44,Lookup!G:G&amp;Lookup!H:H&amp;Lookup!I:I, Lookup!K:K), ""), "No")</f>
        <v/>
      </c>
      <c r="AB44" s="103" t="str" cm="1">
        <f t="array" ref="AB44">IFERROR(IF($J44=AB$2, _xlfn.XLOOKUP('LTS Data Input'!N44&amp;'LTS Data Input'!O44&amp;'LTS Data Input'!P44,Lookup!M:M&amp;Lookup!N:N&amp;Lookup!O:O, Lookup!Q:Q), ""), "No")</f>
        <v/>
      </c>
      <c r="AC44" s="103" t="str" cm="1">
        <f t="array" ref="AC44">IFERROR(IF($J44=Pulldown!$B$7, _xlfn.XLOOKUP('LTS Data Input'!Q44&amp;'LTS Data Input'!R44&amp;'LTS Data Input'!S44,Lookup!B:B&amp;Lookup!D:D&amp;Lookup!C:C, Lookup!E:E), ""), "No")</f>
        <v/>
      </c>
      <c r="AD44" s="103" t="str">
        <f t="shared" si="8"/>
        <v/>
      </c>
      <c r="AE44" s="103" t="str">
        <f t="shared" si="9"/>
        <v/>
      </c>
      <c r="AF44" s="103" t="str" cm="1">
        <f t="array" ref="AF44">IFERROR(IF($J44=AF$2, _xlfn.XLOOKUP('LTS Data Input'!V44&amp;'LTS Data Input'!W44&amp;'LTS Data Input'!X44,Lookup!U:U&amp;Lookup!S:S&amp;Lookup!T:T, Lookup!W:W), ""), "No")</f>
        <v/>
      </c>
    </row>
    <row r="45" spans="1:32" x14ac:dyDescent="0.45">
      <c r="A45" s="83">
        <f t="shared" si="4"/>
        <v>43</v>
      </c>
      <c r="B45" s="83" t="str">
        <f t="shared" si="6"/>
        <v/>
      </c>
      <c r="D45" s="84"/>
      <c r="K45" s="102"/>
      <c r="L45" s="102"/>
      <c r="M45" s="102"/>
      <c r="N45" s="102"/>
      <c r="O45" s="102"/>
      <c r="P45" s="102"/>
      <c r="Q45" s="102"/>
      <c r="R45" s="102"/>
      <c r="S45" s="102"/>
      <c r="T45" s="102"/>
      <c r="U45" s="102"/>
      <c r="V45" s="102"/>
      <c r="W45" s="102"/>
      <c r="X45" s="102"/>
      <c r="Z45" s="103" t="str">
        <f t="shared" si="7"/>
        <v/>
      </c>
      <c r="AA45" s="103" t="str" cm="1">
        <f t="array" ref="AA45">IFERROR(IF($J45=AA$2, _xlfn.XLOOKUP('LTS Data Input'!K45&amp;'LTS Data Input'!L45&amp;'LTS Data Input'!M45,Lookup!G:G&amp;Lookup!H:H&amp;Lookup!I:I, Lookup!K:K), ""), "No")</f>
        <v/>
      </c>
      <c r="AB45" s="103" t="str" cm="1">
        <f t="array" ref="AB45">IFERROR(IF($J45=AB$2, _xlfn.XLOOKUP('LTS Data Input'!N45&amp;'LTS Data Input'!O45&amp;'LTS Data Input'!P45,Lookup!M:M&amp;Lookup!N:N&amp;Lookup!O:O, Lookup!Q:Q), ""), "No")</f>
        <v/>
      </c>
      <c r="AC45" s="103" t="str" cm="1">
        <f t="array" ref="AC45">IFERROR(IF($J45=Pulldown!$B$7, _xlfn.XLOOKUP('LTS Data Input'!Q45&amp;'LTS Data Input'!R45&amp;'LTS Data Input'!S45,Lookup!B:B&amp;Lookup!D:D&amp;Lookup!C:C, Lookup!E:E), ""), "No")</f>
        <v/>
      </c>
      <c r="AD45" s="103" t="str">
        <f t="shared" si="8"/>
        <v/>
      </c>
      <c r="AE45" s="103" t="str">
        <f t="shared" si="9"/>
        <v/>
      </c>
      <c r="AF45" s="103" t="str" cm="1">
        <f t="array" ref="AF45">IFERROR(IF($J45=AF$2, _xlfn.XLOOKUP('LTS Data Input'!V45&amp;'LTS Data Input'!W45&amp;'LTS Data Input'!X45,Lookup!U:U&amp;Lookup!S:S&amp;Lookup!T:T, Lookup!W:W), ""), "No")</f>
        <v/>
      </c>
    </row>
    <row r="46" spans="1:32" x14ac:dyDescent="0.45">
      <c r="A46" s="83">
        <f t="shared" si="4"/>
        <v>44</v>
      </c>
      <c r="B46" s="83" t="str">
        <f t="shared" si="6"/>
        <v/>
      </c>
      <c r="D46" s="84"/>
      <c r="K46" s="102"/>
      <c r="L46" s="102"/>
      <c r="M46" s="102"/>
      <c r="N46" s="102"/>
      <c r="O46" s="102"/>
      <c r="P46" s="102"/>
      <c r="Q46" s="102"/>
      <c r="R46" s="102"/>
      <c r="S46" s="102"/>
      <c r="T46" s="102"/>
      <c r="U46" s="102"/>
      <c r="V46" s="102"/>
      <c r="W46" s="102"/>
      <c r="X46" s="102"/>
      <c r="Z46" s="103" t="str">
        <f t="shared" si="7"/>
        <v/>
      </c>
      <c r="AA46" s="103" t="str" cm="1">
        <f t="array" ref="AA46">IFERROR(IF($J46=AA$2, _xlfn.XLOOKUP('LTS Data Input'!K46&amp;'LTS Data Input'!L46&amp;'LTS Data Input'!M46,Lookup!G:G&amp;Lookup!H:H&amp;Lookup!I:I, Lookup!K:K), ""), "No")</f>
        <v/>
      </c>
      <c r="AB46" s="103" t="str" cm="1">
        <f t="array" ref="AB46">IFERROR(IF($J46=AB$2, _xlfn.XLOOKUP('LTS Data Input'!N46&amp;'LTS Data Input'!O46&amp;'LTS Data Input'!P46,Lookup!M:M&amp;Lookup!N:N&amp;Lookup!O:O, Lookup!Q:Q), ""), "No")</f>
        <v/>
      </c>
      <c r="AC46" s="103" t="str" cm="1">
        <f t="array" ref="AC46">IFERROR(IF($J46=Pulldown!$B$7, _xlfn.XLOOKUP('LTS Data Input'!Q46&amp;'LTS Data Input'!R46&amp;'LTS Data Input'!S46,Lookup!B:B&amp;Lookup!D:D&amp;Lookup!C:C, Lookup!E:E), ""), "No")</f>
        <v/>
      </c>
      <c r="AD46" s="103" t="str">
        <f t="shared" si="8"/>
        <v/>
      </c>
      <c r="AE46" s="103" t="str">
        <f t="shared" si="9"/>
        <v/>
      </c>
      <c r="AF46" s="103" t="str" cm="1">
        <f t="array" ref="AF46">IFERROR(IF($J46=AF$2, _xlfn.XLOOKUP('LTS Data Input'!V46&amp;'LTS Data Input'!W46&amp;'LTS Data Input'!X46,Lookup!U:U&amp;Lookup!S:S&amp;Lookup!T:T, Lookup!W:W), ""), "No")</f>
        <v/>
      </c>
    </row>
    <row r="47" spans="1:32" x14ac:dyDescent="0.45">
      <c r="A47" s="83">
        <f t="shared" si="4"/>
        <v>45</v>
      </c>
      <c r="B47" s="83" t="str">
        <f t="shared" si="6"/>
        <v/>
      </c>
      <c r="D47" s="84"/>
      <c r="K47" s="102"/>
      <c r="L47" s="102"/>
      <c r="M47" s="102"/>
      <c r="N47" s="102"/>
      <c r="O47" s="102"/>
      <c r="P47" s="102"/>
      <c r="Q47" s="102"/>
      <c r="R47" s="102"/>
      <c r="S47" s="102"/>
      <c r="T47" s="102"/>
      <c r="U47" s="102"/>
      <c r="V47" s="102"/>
      <c r="W47" s="102"/>
      <c r="X47" s="102"/>
      <c r="Z47" s="103" t="str">
        <f t="shared" si="7"/>
        <v/>
      </c>
      <c r="AA47" s="103" t="str" cm="1">
        <f t="array" ref="AA47">IFERROR(IF($J47=AA$2, _xlfn.XLOOKUP('LTS Data Input'!K47&amp;'LTS Data Input'!L47&amp;'LTS Data Input'!M47,Lookup!G:G&amp;Lookup!H:H&amp;Lookup!I:I, Lookup!K:K), ""), "No")</f>
        <v/>
      </c>
      <c r="AB47" s="103" t="str" cm="1">
        <f t="array" ref="AB47">IFERROR(IF($J47=AB$2, _xlfn.XLOOKUP('LTS Data Input'!N47&amp;'LTS Data Input'!O47&amp;'LTS Data Input'!P47,Lookup!M:M&amp;Lookup!N:N&amp;Lookup!O:O, Lookup!Q:Q), ""), "No")</f>
        <v/>
      </c>
      <c r="AC47" s="103" t="str" cm="1">
        <f t="array" ref="AC47">IFERROR(IF($J47=Pulldown!$B$7, _xlfn.XLOOKUP('LTS Data Input'!Q47&amp;'LTS Data Input'!R47&amp;'LTS Data Input'!S47,Lookup!B:B&amp;Lookup!D:D&amp;Lookup!C:C, Lookup!E:E), ""), "No")</f>
        <v/>
      </c>
      <c r="AD47" s="103" t="str">
        <f t="shared" si="8"/>
        <v/>
      </c>
      <c r="AE47" s="103" t="str">
        <f t="shared" si="9"/>
        <v/>
      </c>
      <c r="AF47" s="103" t="str" cm="1">
        <f t="array" ref="AF47">IFERROR(IF($J47=AF$2, _xlfn.XLOOKUP('LTS Data Input'!V47&amp;'LTS Data Input'!W47&amp;'LTS Data Input'!X47,Lookup!U:U&amp;Lookup!S:S&amp;Lookup!T:T, Lookup!W:W), ""), "No")</f>
        <v/>
      </c>
    </row>
    <row r="48" spans="1:32" x14ac:dyDescent="0.45">
      <c r="A48" s="83">
        <f t="shared" si="4"/>
        <v>46</v>
      </c>
      <c r="B48" s="83" t="str">
        <f t="shared" si="6"/>
        <v/>
      </c>
      <c r="D48" s="84"/>
      <c r="K48" s="102"/>
      <c r="L48" s="102"/>
      <c r="M48" s="102"/>
      <c r="N48" s="102"/>
      <c r="O48" s="102"/>
      <c r="P48" s="102"/>
      <c r="Q48" s="102"/>
      <c r="R48" s="102"/>
      <c r="S48" s="102"/>
      <c r="T48" s="102"/>
      <c r="U48" s="102"/>
      <c r="V48" s="102"/>
      <c r="W48" s="102"/>
      <c r="X48" s="102"/>
      <c r="Z48" s="103" t="str">
        <f t="shared" si="7"/>
        <v/>
      </c>
      <c r="AA48" s="103" t="str" cm="1">
        <f t="array" ref="AA48">IFERROR(IF($J48=AA$2, _xlfn.XLOOKUP('LTS Data Input'!K48&amp;'LTS Data Input'!L48&amp;'LTS Data Input'!M48,Lookup!G:G&amp;Lookup!H:H&amp;Lookup!I:I, Lookup!K:K), ""), "No")</f>
        <v/>
      </c>
      <c r="AB48" s="103" t="str" cm="1">
        <f t="array" ref="AB48">IFERROR(IF($J48=AB$2, _xlfn.XLOOKUP('LTS Data Input'!N48&amp;'LTS Data Input'!O48&amp;'LTS Data Input'!P48,Lookup!M:M&amp;Lookup!N:N&amp;Lookup!O:O, Lookup!Q:Q), ""), "No")</f>
        <v/>
      </c>
      <c r="AC48" s="103" t="str" cm="1">
        <f t="array" ref="AC48">IFERROR(IF($J48=Pulldown!$B$7, _xlfn.XLOOKUP('LTS Data Input'!Q48&amp;'LTS Data Input'!R48&amp;'LTS Data Input'!S48,Lookup!B:B&amp;Lookup!D:D&amp;Lookup!C:C, Lookup!E:E), ""), "No")</f>
        <v/>
      </c>
      <c r="AD48" s="103" t="str">
        <f t="shared" si="8"/>
        <v/>
      </c>
      <c r="AE48" s="103" t="str">
        <f t="shared" si="9"/>
        <v/>
      </c>
      <c r="AF48" s="103" t="str" cm="1">
        <f t="array" ref="AF48">IFERROR(IF($J48=AF$2, _xlfn.XLOOKUP('LTS Data Input'!V48&amp;'LTS Data Input'!W48&amp;'LTS Data Input'!X48,Lookup!U:U&amp;Lookup!S:S&amp;Lookup!T:T, Lookup!W:W), ""), "No")</f>
        <v/>
      </c>
    </row>
    <row r="49" spans="1:32" x14ac:dyDescent="0.45">
      <c r="A49" s="83">
        <f t="shared" si="4"/>
        <v>47</v>
      </c>
      <c r="B49" s="83" t="str">
        <f t="shared" si="6"/>
        <v/>
      </c>
      <c r="D49" s="84"/>
      <c r="K49" s="102"/>
      <c r="L49" s="102"/>
      <c r="M49" s="102"/>
      <c r="N49" s="102"/>
      <c r="O49" s="102"/>
      <c r="P49" s="102"/>
      <c r="Q49" s="102"/>
      <c r="R49" s="102"/>
      <c r="S49" s="102"/>
      <c r="T49" s="102"/>
      <c r="U49" s="102"/>
      <c r="V49" s="102"/>
      <c r="W49" s="102"/>
      <c r="X49" s="102"/>
      <c r="Z49" s="103" t="str">
        <f t="shared" si="7"/>
        <v/>
      </c>
      <c r="AA49" s="103" t="str" cm="1">
        <f t="array" ref="AA49">IFERROR(IF($J49=AA$2, _xlfn.XLOOKUP('LTS Data Input'!K49&amp;'LTS Data Input'!L49&amp;'LTS Data Input'!M49,Lookup!G:G&amp;Lookup!H:H&amp;Lookup!I:I, Lookup!K:K), ""), "No")</f>
        <v/>
      </c>
      <c r="AB49" s="103" t="str" cm="1">
        <f t="array" ref="AB49">IFERROR(IF($J49=AB$2, _xlfn.XLOOKUP('LTS Data Input'!N49&amp;'LTS Data Input'!O49&amp;'LTS Data Input'!P49,Lookup!M:M&amp;Lookup!N:N&amp;Lookup!O:O, Lookup!Q:Q), ""), "No")</f>
        <v/>
      </c>
      <c r="AC49" s="103" t="str" cm="1">
        <f t="array" ref="AC49">IFERROR(IF($J49=Pulldown!$B$7, _xlfn.XLOOKUP('LTS Data Input'!Q49&amp;'LTS Data Input'!R49&amp;'LTS Data Input'!S49,Lookup!B:B&amp;Lookup!D:D&amp;Lookup!C:C, Lookup!E:E), ""), "No")</f>
        <v/>
      </c>
      <c r="AD49" s="103" t="str">
        <f t="shared" si="8"/>
        <v/>
      </c>
      <c r="AE49" s="103" t="str">
        <f t="shared" si="9"/>
        <v/>
      </c>
      <c r="AF49" s="103" t="str" cm="1">
        <f t="array" ref="AF49">IFERROR(IF($J49=AF$2, _xlfn.XLOOKUP('LTS Data Input'!V49&amp;'LTS Data Input'!W49&amp;'LTS Data Input'!X49,Lookup!U:U&amp;Lookup!S:S&amp;Lookup!T:T, Lookup!W:W), ""), "No")</f>
        <v/>
      </c>
    </row>
    <row r="50" spans="1:32" x14ac:dyDescent="0.45">
      <c r="A50" s="83">
        <f t="shared" si="4"/>
        <v>48</v>
      </c>
      <c r="B50" s="83" t="str">
        <f t="shared" si="6"/>
        <v/>
      </c>
      <c r="D50" s="84"/>
      <c r="K50" s="102"/>
      <c r="L50" s="102"/>
      <c r="M50" s="102"/>
      <c r="N50" s="102"/>
      <c r="O50" s="102"/>
      <c r="P50" s="102"/>
      <c r="Q50" s="102"/>
      <c r="R50" s="102"/>
      <c r="S50" s="102"/>
      <c r="T50" s="102"/>
      <c r="U50" s="102"/>
      <c r="V50" s="102"/>
      <c r="W50" s="102"/>
      <c r="X50" s="102"/>
      <c r="Z50" s="103" t="str">
        <f t="shared" si="7"/>
        <v/>
      </c>
      <c r="AA50" s="103" t="str" cm="1">
        <f t="array" ref="AA50">IFERROR(IF($J50=AA$2, _xlfn.XLOOKUP('LTS Data Input'!K50&amp;'LTS Data Input'!L50&amp;'LTS Data Input'!M50,Lookup!G:G&amp;Lookup!H:H&amp;Lookup!I:I, Lookup!K:K), ""), "No")</f>
        <v/>
      </c>
      <c r="AB50" s="103" t="str" cm="1">
        <f t="array" ref="AB50">IFERROR(IF($J50=AB$2, _xlfn.XLOOKUP('LTS Data Input'!N50&amp;'LTS Data Input'!O50&amp;'LTS Data Input'!P50,Lookup!M:M&amp;Lookup!N:N&amp;Lookup!O:O, Lookup!Q:Q), ""), "No")</f>
        <v/>
      </c>
      <c r="AC50" s="103" t="str" cm="1">
        <f t="array" ref="AC50">IFERROR(IF($J50=Pulldown!$B$7, _xlfn.XLOOKUP('LTS Data Input'!Q50&amp;'LTS Data Input'!R50&amp;'LTS Data Input'!S50,Lookup!B:B&amp;Lookup!D:D&amp;Lookup!C:C, Lookup!E:E), ""), "No")</f>
        <v/>
      </c>
      <c r="AD50" s="103" t="str">
        <f t="shared" si="8"/>
        <v/>
      </c>
      <c r="AE50" s="103" t="str">
        <f t="shared" si="9"/>
        <v/>
      </c>
      <c r="AF50" s="103" t="str" cm="1">
        <f t="array" ref="AF50">IFERROR(IF($J50=AF$2, _xlfn.XLOOKUP('LTS Data Input'!V50&amp;'LTS Data Input'!W50&amp;'LTS Data Input'!X50,Lookup!U:U&amp;Lookup!S:S&amp;Lookup!T:T, Lookup!W:W), ""), "No")</f>
        <v/>
      </c>
    </row>
    <row r="51" spans="1:32" x14ac:dyDescent="0.45">
      <c r="A51" s="83">
        <f t="shared" si="4"/>
        <v>49</v>
      </c>
      <c r="B51" s="83" t="str">
        <f t="shared" si="6"/>
        <v/>
      </c>
      <c r="D51" s="84"/>
      <c r="K51" s="102"/>
      <c r="L51" s="102"/>
      <c r="M51" s="102"/>
      <c r="N51" s="102"/>
      <c r="O51" s="102"/>
      <c r="P51" s="102"/>
      <c r="Q51" s="102"/>
      <c r="R51" s="102"/>
      <c r="S51" s="102"/>
      <c r="T51" s="102"/>
      <c r="U51" s="102"/>
      <c r="V51" s="102"/>
      <c r="W51" s="102"/>
      <c r="X51" s="102"/>
      <c r="Z51" s="103" t="str">
        <f t="shared" si="7"/>
        <v/>
      </c>
      <c r="AA51" s="103" t="str" cm="1">
        <f t="array" ref="AA51">IFERROR(IF($J51=AA$2, _xlfn.XLOOKUP('LTS Data Input'!K51&amp;'LTS Data Input'!L51&amp;'LTS Data Input'!M51,Lookup!G:G&amp;Lookup!H:H&amp;Lookup!I:I, Lookup!K:K), ""), "No")</f>
        <v/>
      </c>
      <c r="AB51" s="103" t="str" cm="1">
        <f t="array" ref="AB51">IFERROR(IF($J51=AB$2, _xlfn.XLOOKUP('LTS Data Input'!N51&amp;'LTS Data Input'!O51&amp;'LTS Data Input'!P51,Lookup!M:M&amp;Lookup!N:N&amp;Lookup!O:O, Lookup!Q:Q), ""), "No")</f>
        <v/>
      </c>
      <c r="AC51" s="103" t="str" cm="1">
        <f t="array" ref="AC51">IFERROR(IF($J51=Pulldown!$B$7, _xlfn.XLOOKUP('LTS Data Input'!Q51&amp;'LTS Data Input'!R51&amp;'LTS Data Input'!S51,Lookup!B:B&amp;Lookup!D:D&amp;Lookup!C:C, Lookup!E:E), ""), "No")</f>
        <v/>
      </c>
      <c r="AD51" s="103" t="str">
        <f t="shared" si="8"/>
        <v/>
      </c>
      <c r="AE51" s="103" t="str">
        <f t="shared" si="9"/>
        <v/>
      </c>
      <c r="AF51" s="103" t="str" cm="1">
        <f t="array" ref="AF51">IFERROR(IF($J51=AF$2, _xlfn.XLOOKUP('LTS Data Input'!V51&amp;'LTS Data Input'!W51&amp;'LTS Data Input'!X51,Lookup!U:U&amp;Lookup!S:S&amp;Lookup!T:T, Lookup!W:W), ""), "No")</f>
        <v/>
      </c>
    </row>
    <row r="52" spans="1:32" x14ac:dyDescent="0.45">
      <c r="A52" s="83">
        <f t="shared" si="4"/>
        <v>50</v>
      </c>
      <c r="B52" s="83" t="str">
        <f t="shared" si="6"/>
        <v/>
      </c>
      <c r="D52" s="84"/>
      <c r="K52" s="102"/>
      <c r="L52" s="102"/>
      <c r="M52" s="102"/>
      <c r="N52" s="102"/>
      <c r="O52" s="102"/>
      <c r="P52" s="102"/>
      <c r="Q52" s="102"/>
      <c r="R52" s="102"/>
      <c r="S52" s="102"/>
      <c r="T52" s="102"/>
      <c r="U52" s="102"/>
      <c r="V52" s="102"/>
      <c r="W52" s="102"/>
      <c r="X52" s="102"/>
      <c r="Z52" s="103" t="str">
        <f t="shared" si="7"/>
        <v/>
      </c>
      <c r="AA52" s="103" t="str" cm="1">
        <f t="array" ref="AA52">IFERROR(IF($J52=AA$2, _xlfn.XLOOKUP('LTS Data Input'!K52&amp;'LTS Data Input'!L52&amp;'LTS Data Input'!M52,Lookup!G:G&amp;Lookup!H:H&amp;Lookup!I:I, Lookup!K:K), ""), "No")</f>
        <v/>
      </c>
      <c r="AB52" s="103" t="str" cm="1">
        <f t="array" ref="AB52">IFERROR(IF($J52=AB$2, _xlfn.XLOOKUP('LTS Data Input'!N52&amp;'LTS Data Input'!O52&amp;'LTS Data Input'!P52,Lookup!M:M&amp;Lookup!N:N&amp;Lookup!O:O, Lookup!Q:Q), ""), "No")</f>
        <v/>
      </c>
      <c r="AC52" s="103" t="str" cm="1">
        <f t="array" ref="AC52">IFERROR(IF($J52=Pulldown!$B$7, _xlfn.XLOOKUP('LTS Data Input'!Q52&amp;'LTS Data Input'!R52&amp;'LTS Data Input'!S52,Lookup!B:B&amp;Lookup!D:D&amp;Lookup!C:C, Lookup!E:E), ""), "No")</f>
        <v/>
      </c>
      <c r="AD52" s="103" t="str">
        <f t="shared" si="8"/>
        <v/>
      </c>
      <c r="AE52" s="103" t="str">
        <f t="shared" si="9"/>
        <v/>
      </c>
      <c r="AF52" s="103" t="str" cm="1">
        <f t="array" ref="AF52">IFERROR(IF($J52=AF$2, _xlfn.XLOOKUP('LTS Data Input'!V52&amp;'LTS Data Input'!W52&amp;'LTS Data Input'!X52,Lookup!U:U&amp;Lookup!S:S&amp;Lookup!T:T, Lookup!W:W), ""), "No")</f>
        <v/>
      </c>
    </row>
    <row r="53" spans="1:32" x14ac:dyDescent="0.45">
      <c r="A53" s="83">
        <f t="shared" si="4"/>
        <v>51</v>
      </c>
      <c r="B53" s="83" t="str">
        <f t="shared" si="6"/>
        <v/>
      </c>
      <c r="D53" s="84"/>
      <c r="K53" s="102"/>
      <c r="L53" s="102"/>
      <c r="M53" s="102"/>
      <c r="N53" s="102"/>
      <c r="O53" s="102"/>
      <c r="P53" s="102"/>
      <c r="Q53" s="102"/>
      <c r="R53" s="102"/>
      <c r="S53" s="102"/>
      <c r="T53" s="102"/>
      <c r="U53" s="102"/>
      <c r="V53" s="102"/>
      <c r="W53" s="102"/>
      <c r="X53" s="102"/>
      <c r="Z53" s="103" t="str">
        <f t="shared" si="7"/>
        <v/>
      </c>
      <c r="AA53" s="103" t="str" cm="1">
        <f t="array" ref="AA53">IFERROR(IF($J53=AA$2, _xlfn.XLOOKUP('LTS Data Input'!K53&amp;'LTS Data Input'!L53&amp;'LTS Data Input'!M53,Lookup!G:G&amp;Lookup!H:H&amp;Lookup!I:I, Lookup!K:K), ""), "No")</f>
        <v/>
      </c>
      <c r="AB53" s="103" t="str" cm="1">
        <f t="array" ref="AB53">IFERROR(IF($J53=AB$2, _xlfn.XLOOKUP('LTS Data Input'!N53&amp;'LTS Data Input'!O53&amp;'LTS Data Input'!P53,Lookup!M:M&amp;Lookup!N:N&amp;Lookup!O:O, Lookup!Q:Q), ""), "No")</f>
        <v/>
      </c>
      <c r="AC53" s="103" t="str" cm="1">
        <f t="array" ref="AC53">IFERROR(IF($J53=Pulldown!$B$7, _xlfn.XLOOKUP('LTS Data Input'!Q53&amp;'LTS Data Input'!R53&amp;'LTS Data Input'!S53,Lookup!B:B&amp;Lookup!D:D&amp;Lookup!C:C, Lookup!E:E), ""), "No")</f>
        <v/>
      </c>
      <c r="AD53" s="103" t="str">
        <f t="shared" si="8"/>
        <v/>
      </c>
      <c r="AE53" s="103" t="str">
        <f t="shared" si="9"/>
        <v/>
      </c>
      <c r="AF53" s="103" t="str" cm="1">
        <f t="array" ref="AF53">IFERROR(IF($J53=AF$2, _xlfn.XLOOKUP('LTS Data Input'!V53&amp;'LTS Data Input'!W53&amp;'LTS Data Input'!X53,Lookup!U:U&amp;Lookup!S:S&amp;Lookup!T:T, Lookup!W:W), ""), "No")</f>
        <v/>
      </c>
    </row>
    <row r="54" spans="1:32" x14ac:dyDescent="0.45">
      <c r="A54" s="83">
        <f t="shared" si="4"/>
        <v>52</v>
      </c>
      <c r="B54" s="83" t="str">
        <f t="shared" si="6"/>
        <v/>
      </c>
      <c r="D54" s="84"/>
      <c r="K54" s="102"/>
      <c r="L54" s="102"/>
      <c r="M54" s="102"/>
      <c r="N54" s="102"/>
      <c r="O54" s="102"/>
      <c r="P54" s="102"/>
      <c r="Q54" s="102"/>
      <c r="R54" s="102"/>
      <c r="S54" s="102"/>
      <c r="T54" s="102"/>
      <c r="U54" s="102"/>
      <c r="V54" s="102"/>
      <c r="W54" s="102"/>
      <c r="X54" s="102"/>
      <c r="Z54" s="103" t="str">
        <f t="shared" si="7"/>
        <v/>
      </c>
      <c r="AA54" s="103" t="str" cm="1">
        <f t="array" ref="AA54">IFERROR(IF($J54=AA$2, _xlfn.XLOOKUP('LTS Data Input'!K54&amp;'LTS Data Input'!L54&amp;'LTS Data Input'!M54,Lookup!G:G&amp;Lookup!H:H&amp;Lookup!I:I, Lookup!K:K), ""), "No")</f>
        <v/>
      </c>
      <c r="AB54" s="103" t="str" cm="1">
        <f t="array" ref="AB54">IFERROR(IF($J54=AB$2, _xlfn.XLOOKUP('LTS Data Input'!N54&amp;'LTS Data Input'!O54&amp;'LTS Data Input'!P54,Lookup!M:M&amp;Lookup!N:N&amp;Lookup!O:O, Lookup!Q:Q), ""), "No")</f>
        <v/>
      </c>
      <c r="AC54" s="103" t="str" cm="1">
        <f t="array" ref="AC54">IFERROR(IF($J54=Pulldown!$B$7, _xlfn.XLOOKUP('LTS Data Input'!Q54&amp;'LTS Data Input'!R54&amp;'LTS Data Input'!S54,Lookup!B:B&amp;Lookup!D:D&amp;Lookup!C:C, Lookup!E:E), ""), "No")</f>
        <v/>
      </c>
      <c r="AD54" s="103" t="str">
        <f t="shared" si="8"/>
        <v/>
      </c>
      <c r="AE54" s="103" t="str">
        <f t="shared" si="9"/>
        <v/>
      </c>
      <c r="AF54" s="103" t="str" cm="1">
        <f t="array" ref="AF54">IFERROR(IF($J54=AF$2, _xlfn.XLOOKUP('LTS Data Input'!V54&amp;'LTS Data Input'!W54&amp;'LTS Data Input'!X54,Lookup!U:U&amp;Lookup!S:S&amp;Lookup!T:T, Lookup!W:W), ""), "No")</f>
        <v/>
      </c>
    </row>
    <row r="55" spans="1:32" x14ac:dyDescent="0.45">
      <c r="A55" s="83">
        <f t="shared" si="4"/>
        <v>53</v>
      </c>
      <c r="B55" s="83" t="str">
        <f t="shared" si="6"/>
        <v/>
      </c>
      <c r="D55" s="84"/>
      <c r="K55" s="102"/>
      <c r="L55" s="102"/>
      <c r="M55" s="102"/>
      <c r="N55" s="102"/>
      <c r="O55" s="102"/>
      <c r="P55" s="102"/>
      <c r="Q55" s="102"/>
      <c r="R55" s="102"/>
      <c r="S55" s="102"/>
      <c r="T55" s="102"/>
      <c r="U55" s="102"/>
      <c r="V55" s="102"/>
      <c r="W55" s="102"/>
      <c r="X55" s="102"/>
      <c r="Z55" s="103" t="str">
        <f t="shared" si="7"/>
        <v/>
      </c>
      <c r="AA55" s="103" t="str" cm="1">
        <f t="array" ref="AA55">IFERROR(IF($J55=AA$2, _xlfn.XLOOKUP('LTS Data Input'!K55&amp;'LTS Data Input'!L55&amp;'LTS Data Input'!M55,Lookup!G:G&amp;Lookup!H:H&amp;Lookup!I:I, Lookup!K:K), ""), "No")</f>
        <v/>
      </c>
      <c r="AB55" s="103" t="str" cm="1">
        <f t="array" ref="AB55">IFERROR(IF($J55=AB$2, _xlfn.XLOOKUP('LTS Data Input'!N55&amp;'LTS Data Input'!O55&amp;'LTS Data Input'!P55,Lookup!M:M&amp;Lookup!N:N&amp;Lookup!O:O, Lookup!Q:Q), ""), "No")</f>
        <v/>
      </c>
      <c r="AC55" s="103" t="str" cm="1">
        <f t="array" ref="AC55">IFERROR(IF($J55=Pulldown!$B$7, _xlfn.XLOOKUP('LTS Data Input'!Q55&amp;'LTS Data Input'!R55&amp;'LTS Data Input'!S55,Lookup!B:B&amp;Lookup!D:D&amp;Lookup!C:C, Lookup!E:E), ""), "No")</f>
        <v/>
      </c>
      <c r="AD55" s="103" t="str">
        <f t="shared" si="8"/>
        <v/>
      </c>
      <c r="AE55" s="103" t="str">
        <f t="shared" si="9"/>
        <v/>
      </c>
      <c r="AF55" s="103" t="str" cm="1">
        <f t="array" ref="AF55">IFERROR(IF($J55=AF$2, _xlfn.XLOOKUP('LTS Data Input'!V55&amp;'LTS Data Input'!W55&amp;'LTS Data Input'!X55,Lookup!U:U&amp;Lookup!S:S&amp;Lookup!T:T, Lookup!W:W), ""), "No")</f>
        <v/>
      </c>
    </row>
    <row r="56" spans="1:32" x14ac:dyDescent="0.45">
      <c r="A56" s="83">
        <f t="shared" si="4"/>
        <v>54</v>
      </c>
      <c r="B56" s="83" t="str">
        <f t="shared" si="6"/>
        <v/>
      </c>
      <c r="D56" s="84"/>
      <c r="K56" s="102"/>
      <c r="L56" s="102"/>
      <c r="M56" s="102"/>
      <c r="N56" s="102"/>
      <c r="O56" s="102"/>
      <c r="P56" s="102"/>
      <c r="Q56" s="102"/>
      <c r="R56" s="102"/>
      <c r="S56" s="102"/>
      <c r="T56" s="102"/>
      <c r="U56" s="102"/>
      <c r="V56" s="102"/>
      <c r="W56" s="102"/>
      <c r="X56" s="102"/>
      <c r="Z56" s="103" t="str">
        <f t="shared" si="7"/>
        <v/>
      </c>
      <c r="AA56" s="103" t="str" cm="1">
        <f t="array" ref="AA56">IFERROR(IF($J56=AA$2, _xlfn.XLOOKUP('LTS Data Input'!K56&amp;'LTS Data Input'!L56&amp;'LTS Data Input'!M56,Lookup!G:G&amp;Lookup!H:H&amp;Lookup!I:I, Lookup!K:K), ""), "No")</f>
        <v/>
      </c>
      <c r="AB56" s="103" t="str" cm="1">
        <f t="array" ref="AB56">IFERROR(IF($J56=AB$2, _xlfn.XLOOKUP('LTS Data Input'!N56&amp;'LTS Data Input'!O56&amp;'LTS Data Input'!P56,Lookup!M:M&amp;Lookup!N:N&amp;Lookup!O:O, Lookup!Q:Q), ""), "No")</f>
        <v/>
      </c>
      <c r="AC56" s="103" t="str" cm="1">
        <f t="array" ref="AC56">IFERROR(IF($J56=Pulldown!$B$7, _xlfn.XLOOKUP('LTS Data Input'!Q56&amp;'LTS Data Input'!R56&amp;'LTS Data Input'!S56,Lookup!B:B&amp;Lookup!D:D&amp;Lookup!C:C, Lookup!E:E), ""), "No")</f>
        <v/>
      </c>
      <c r="AD56" s="103" t="str">
        <f t="shared" si="8"/>
        <v/>
      </c>
      <c r="AE56" s="103" t="str">
        <f t="shared" si="9"/>
        <v/>
      </c>
      <c r="AF56" s="103" t="str" cm="1">
        <f t="array" ref="AF56">IFERROR(IF($J56=AF$2, _xlfn.XLOOKUP('LTS Data Input'!V56&amp;'LTS Data Input'!W56&amp;'LTS Data Input'!X56,Lookup!U:U&amp;Lookup!S:S&amp;Lookup!T:T, Lookup!W:W), ""), "No")</f>
        <v/>
      </c>
    </row>
    <row r="57" spans="1:32" x14ac:dyDescent="0.45">
      <c r="A57" s="83">
        <f t="shared" si="4"/>
        <v>55</v>
      </c>
      <c r="B57" s="83" t="str">
        <f t="shared" si="6"/>
        <v/>
      </c>
      <c r="D57" s="84"/>
      <c r="K57" s="102"/>
      <c r="L57" s="102"/>
      <c r="M57" s="102"/>
      <c r="N57" s="102"/>
      <c r="O57" s="102"/>
      <c r="P57" s="102"/>
      <c r="Q57" s="102"/>
      <c r="R57" s="102"/>
      <c r="S57" s="102"/>
      <c r="T57" s="102"/>
      <c r="U57" s="102"/>
      <c r="V57" s="102"/>
      <c r="W57" s="102"/>
      <c r="X57" s="102"/>
      <c r="Z57" s="103" t="str">
        <f t="shared" si="7"/>
        <v/>
      </c>
      <c r="AA57" s="103" t="str" cm="1">
        <f t="array" ref="AA57">IFERROR(IF($J57=AA$2, _xlfn.XLOOKUP('LTS Data Input'!K57&amp;'LTS Data Input'!L57&amp;'LTS Data Input'!M57,Lookup!G:G&amp;Lookup!H:H&amp;Lookup!I:I, Lookup!K:K), ""), "No")</f>
        <v/>
      </c>
      <c r="AB57" s="103" t="str" cm="1">
        <f t="array" ref="AB57">IFERROR(IF($J57=AB$2, _xlfn.XLOOKUP('LTS Data Input'!N57&amp;'LTS Data Input'!O57&amp;'LTS Data Input'!P57,Lookup!M:M&amp;Lookup!N:N&amp;Lookup!O:O, Lookup!Q:Q), ""), "No")</f>
        <v/>
      </c>
      <c r="AC57" s="103" t="str" cm="1">
        <f t="array" ref="AC57">IFERROR(IF($J57=Pulldown!$B$7, _xlfn.XLOOKUP('LTS Data Input'!Q57&amp;'LTS Data Input'!R57&amp;'LTS Data Input'!S57,Lookup!B:B&amp;Lookup!D:D&amp;Lookup!C:C, Lookup!E:E), ""), "No")</f>
        <v/>
      </c>
      <c r="AD57" s="103" t="str">
        <f t="shared" si="8"/>
        <v/>
      </c>
      <c r="AE57" s="103" t="str">
        <f t="shared" si="9"/>
        <v/>
      </c>
      <c r="AF57" s="103" t="str" cm="1">
        <f t="array" ref="AF57">IFERROR(IF($J57=AF$2, _xlfn.XLOOKUP('LTS Data Input'!V57&amp;'LTS Data Input'!W57&amp;'LTS Data Input'!X57,Lookup!U:U&amp;Lookup!S:S&amp;Lookup!T:T, Lookup!W:W), ""), "No")</f>
        <v/>
      </c>
    </row>
    <row r="58" spans="1:32" x14ac:dyDescent="0.45">
      <c r="A58" s="83">
        <f t="shared" si="4"/>
        <v>56</v>
      </c>
      <c r="B58" s="83" t="str">
        <f t="shared" si="6"/>
        <v/>
      </c>
      <c r="D58" s="84"/>
      <c r="K58" s="102"/>
      <c r="L58" s="102"/>
      <c r="M58" s="102"/>
      <c r="N58" s="102"/>
      <c r="O58" s="102"/>
      <c r="P58" s="102"/>
      <c r="Q58" s="102"/>
      <c r="R58" s="102"/>
      <c r="S58" s="102"/>
      <c r="T58" s="102"/>
      <c r="U58" s="102"/>
      <c r="V58" s="102"/>
      <c r="W58" s="102"/>
      <c r="X58" s="102"/>
      <c r="Z58" s="103" t="str">
        <f t="shared" si="7"/>
        <v/>
      </c>
      <c r="AA58" s="103" t="str" cm="1">
        <f t="array" ref="AA58">IFERROR(IF($J58=AA$2, _xlfn.XLOOKUP('LTS Data Input'!K58&amp;'LTS Data Input'!L58&amp;'LTS Data Input'!M58,Lookup!G:G&amp;Lookup!H:H&amp;Lookup!I:I, Lookup!K:K), ""), "No")</f>
        <v/>
      </c>
      <c r="AB58" s="103" t="str" cm="1">
        <f t="array" ref="AB58">IFERROR(IF($J58=AB$2, _xlfn.XLOOKUP('LTS Data Input'!N58&amp;'LTS Data Input'!O58&amp;'LTS Data Input'!P58,Lookup!M:M&amp;Lookup!N:N&amp;Lookup!O:O, Lookup!Q:Q), ""), "No")</f>
        <v/>
      </c>
      <c r="AC58" s="103" t="str" cm="1">
        <f t="array" ref="AC58">IFERROR(IF($J58=Pulldown!$B$7, _xlfn.XLOOKUP('LTS Data Input'!Q58&amp;'LTS Data Input'!R58&amp;'LTS Data Input'!S58,Lookup!B:B&amp;Lookup!D:D&amp;Lookup!C:C, Lookup!E:E), ""), "No")</f>
        <v/>
      </c>
      <c r="AD58" s="103" t="str">
        <f t="shared" si="8"/>
        <v/>
      </c>
      <c r="AE58" s="103" t="str">
        <f t="shared" si="9"/>
        <v/>
      </c>
      <c r="AF58" s="103" t="str" cm="1">
        <f t="array" ref="AF58">IFERROR(IF($J58=AF$2, _xlfn.XLOOKUP('LTS Data Input'!V58&amp;'LTS Data Input'!W58&amp;'LTS Data Input'!X58,Lookup!U:U&amp;Lookup!S:S&amp;Lookup!T:T, Lookup!W:W), ""), "No")</f>
        <v/>
      </c>
    </row>
    <row r="59" spans="1:32" x14ac:dyDescent="0.45">
      <c r="A59" s="83">
        <f t="shared" si="4"/>
        <v>57</v>
      </c>
      <c r="B59" s="83" t="str">
        <f t="shared" si="6"/>
        <v/>
      </c>
      <c r="D59" s="84"/>
      <c r="K59" s="102"/>
      <c r="L59" s="102"/>
      <c r="M59" s="102"/>
      <c r="N59" s="102"/>
      <c r="O59" s="102"/>
      <c r="P59" s="102"/>
      <c r="Q59" s="102"/>
      <c r="R59" s="102"/>
      <c r="S59" s="102"/>
      <c r="T59" s="102"/>
      <c r="U59" s="102"/>
      <c r="V59" s="102"/>
      <c r="W59" s="102"/>
      <c r="X59" s="102"/>
      <c r="Z59" s="103" t="str">
        <f t="shared" si="7"/>
        <v/>
      </c>
      <c r="AA59" s="103" t="str" cm="1">
        <f t="array" ref="AA59">IFERROR(IF($J59=AA$2, _xlfn.XLOOKUP('LTS Data Input'!K59&amp;'LTS Data Input'!L59&amp;'LTS Data Input'!M59,Lookup!G:G&amp;Lookup!H:H&amp;Lookup!I:I, Lookup!K:K), ""), "No")</f>
        <v/>
      </c>
      <c r="AB59" s="103" t="str" cm="1">
        <f t="array" ref="AB59">IFERROR(IF($J59=AB$2, _xlfn.XLOOKUP('LTS Data Input'!N59&amp;'LTS Data Input'!O59&amp;'LTS Data Input'!P59,Lookup!M:M&amp;Lookup!N:N&amp;Lookup!O:O, Lookup!Q:Q), ""), "No")</f>
        <v/>
      </c>
      <c r="AC59" s="103" t="str" cm="1">
        <f t="array" ref="AC59">IFERROR(IF($J59=Pulldown!$B$7, _xlfn.XLOOKUP('LTS Data Input'!Q59&amp;'LTS Data Input'!R59&amp;'LTS Data Input'!S59,Lookup!B:B&amp;Lookup!D:D&amp;Lookup!C:C, Lookup!E:E), ""), "No")</f>
        <v/>
      </c>
      <c r="AD59" s="103" t="str">
        <f t="shared" si="8"/>
        <v/>
      </c>
      <c r="AE59" s="103" t="str">
        <f t="shared" si="9"/>
        <v/>
      </c>
      <c r="AF59" s="103" t="str" cm="1">
        <f t="array" ref="AF59">IFERROR(IF($J59=AF$2, _xlfn.XLOOKUP('LTS Data Input'!V59&amp;'LTS Data Input'!W59&amp;'LTS Data Input'!X59,Lookup!U:U&amp;Lookup!S:S&amp;Lookup!T:T, Lookup!W:W), ""), "No")</f>
        <v/>
      </c>
    </row>
    <row r="60" spans="1:32" x14ac:dyDescent="0.45">
      <c r="A60" s="83">
        <f t="shared" si="4"/>
        <v>58</v>
      </c>
      <c r="B60" s="83" t="str">
        <f t="shared" si="6"/>
        <v/>
      </c>
      <c r="D60" s="84"/>
      <c r="K60" s="102"/>
      <c r="L60" s="102"/>
      <c r="M60" s="102"/>
      <c r="N60" s="102"/>
      <c r="O60" s="102"/>
      <c r="P60" s="102"/>
      <c r="Q60" s="102"/>
      <c r="R60" s="102"/>
      <c r="S60" s="102"/>
      <c r="T60" s="102"/>
      <c r="U60" s="102"/>
      <c r="V60" s="102"/>
      <c r="W60" s="102"/>
      <c r="X60" s="102"/>
      <c r="Z60" s="103" t="str">
        <f t="shared" si="7"/>
        <v/>
      </c>
      <c r="AA60" s="103" t="str" cm="1">
        <f t="array" ref="AA60">IFERROR(IF($J60=AA$2, _xlfn.XLOOKUP('LTS Data Input'!K60&amp;'LTS Data Input'!L60&amp;'LTS Data Input'!M60,Lookup!G:G&amp;Lookup!H:H&amp;Lookup!I:I, Lookup!K:K), ""), "No")</f>
        <v/>
      </c>
      <c r="AB60" s="103" t="str" cm="1">
        <f t="array" ref="AB60">IFERROR(IF($J60=AB$2, _xlfn.XLOOKUP('LTS Data Input'!N60&amp;'LTS Data Input'!O60&amp;'LTS Data Input'!P60,Lookup!M:M&amp;Lookup!N:N&amp;Lookup!O:O, Lookup!Q:Q), ""), "No")</f>
        <v/>
      </c>
      <c r="AC60" s="103" t="str" cm="1">
        <f t="array" ref="AC60">IFERROR(IF($J60=Pulldown!$B$7, _xlfn.XLOOKUP('LTS Data Input'!Q60&amp;'LTS Data Input'!R60&amp;'LTS Data Input'!S60,Lookup!B:B&amp;Lookup!D:D&amp;Lookup!C:C, Lookup!E:E), ""), "No")</f>
        <v/>
      </c>
      <c r="AD60" s="103" t="str">
        <f t="shared" si="8"/>
        <v/>
      </c>
      <c r="AE60" s="103" t="str">
        <f t="shared" si="9"/>
        <v/>
      </c>
      <c r="AF60" s="103" t="str" cm="1">
        <f t="array" ref="AF60">IFERROR(IF($J60=AF$2, _xlfn.XLOOKUP('LTS Data Input'!V60&amp;'LTS Data Input'!W60&amp;'LTS Data Input'!X60,Lookup!U:U&amp;Lookup!S:S&amp;Lookup!T:T, Lookup!W:W), ""), "No")</f>
        <v/>
      </c>
    </row>
    <row r="61" spans="1:32" x14ac:dyDescent="0.45">
      <c r="A61" s="83">
        <f t="shared" si="4"/>
        <v>59</v>
      </c>
      <c r="B61" s="83" t="str">
        <f t="shared" si="6"/>
        <v/>
      </c>
      <c r="D61" s="84"/>
      <c r="K61" s="102"/>
      <c r="L61" s="102"/>
      <c r="M61" s="102"/>
      <c r="N61" s="102"/>
      <c r="O61" s="102"/>
      <c r="P61" s="102"/>
      <c r="Q61" s="102"/>
      <c r="R61" s="102"/>
      <c r="S61" s="102"/>
      <c r="T61" s="102"/>
      <c r="U61" s="102"/>
      <c r="V61" s="102"/>
      <c r="W61" s="102"/>
      <c r="X61" s="102"/>
      <c r="Z61" s="103" t="str">
        <f t="shared" si="7"/>
        <v/>
      </c>
      <c r="AA61" s="103" t="str" cm="1">
        <f t="array" ref="AA61">IFERROR(IF($J61=AA$2, _xlfn.XLOOKUP('LTS Data Input'!K61&amp;'LTS Data Input'!L61&amp;'LTS Data Input'!M61,Lookup!G:G&amp;Lookup!H:H&amp;Lookup!I:I, Lookup!K:K), ""), "No")</f>
        <v/>
      </c>
      <c r="AB61" s="103" t="str" cm="1">
        <f t="array" ref="AB61">IFERROR(IF($J61=AB$2, _xlfn.XLOOKUP('LTS Data Input'!N61&amp;'LTS Data Input'!O61&amp;'LTS Data Input'!P61,Lookup!M:M&amp;Lookup!N:N&amp;Lookup!O:O, Lookup!Q:Q), ""), "No")</f>
        <v/>
      </c>
      <c r="AC61" s="103" t="str" cm="1">
        <f t="array" ref="AC61">IFERROR(IF($J61=Pulldown!$B$7, _xlfn.XLOOKUP('LTS Data Input'!Q61&amp;'LTS Data Input'!R61&amp;'LTS Data Input'!S61,Lookup!B:B&amp;Lookup!D:D&amp;Lookup!C:C, Lookup!E:E), ""), "No")</f>
        <v/>
      </c>
      <c r="AD61" s="103" t="str">
        <f t="shared" si="8"/>
        <v/>
      </c>
      <c r="AE61" s="103" t="str">
        <f t="shared" si="9"/>
        <v/>
      </c>
      <c r="AF61" s="103" t="str" cm="1">
        <f t="array" ref="AF61">IFERROR(IF($J61=AF$2, _xlfn.XLOOKUP('LTS Data Input'!V61&amp;'LTS Data Input'!W61&amp;'LTS Data Input'!X61,Lookup!U:U&amp;Lookup!S:S&amp;Lookup!T:T, Lookup!W:W), ""), "No")</f>
        <v/>
      </c>
    </row>
    <row r="62" spans="1:32" x14ac:dyDescent="0.45">
      <c r="A62" s="83">
        <f t="shared" si="4"/>
        <v>60</v>
      </c>
      <c r="B62" s="83" t="str">
        <f t="shared" si="6"/>
        <v/>
      </c>
      <c r="D62" s="84"/>
      <c r="K62" s="102"/>
      <c r="L62" s="102"/>
      <c r="M62" s="102"/>
      <c r="N62" s="102"/>
      <c r="O62" s="102"/>
      <c r="P62" s="102"/>
      <c r="Q62" s="102"/>
      <c r="R62" s="102"/>
      <c r="S62" s="102"/>
      <c r="T62" s="102"/>
      <c r="U62" s="102"/>
      <c r="V62" s="102"/>
      <c r="W62" s="102"/>
      <c r="X62" s="102"/>
      <c r="Z62" s="103" t="str">
        <f t="shared" si="7"/>
        <v/>
      </c>
      <c r="AA62" s="103" t="str" cm="1">
        <f t="array" ref="AA62">IFERROR(IF($J62=AA$2, _xlfn.XLOOKUP('LTS Data Input'!K62&amp;'LTS Data Input'!L62&amp;'LTS Data Input'!M62,Lookup!G:G&amp;Lookup!H:H&amp;Lookup!I:I, Lookup!K:K), ""), "No")</f>
        <v/>
      </c>
      <c r="AB62" s="103" t="str" cm="1">
        <f t="array" ref="AB62">IFERROR(IF($J62=AB$2, _xlfn.XLOOKUP('LTS Data Input'!N62&amp;'LTS Data Input'!O62&amp;'LTS Data Input'!P62,Lookup!M:M&amp;Lookup!N:N&amp;Lookup!O:O, Lookup!Q:Q), ""), "No")</f>
        <v/>
      </c>
      <c r="AC62" s="103" t="str" cm="1">
        <f t="array" ref="AC62">IFERROR(IF($J62=Pulldown!$B$7, _xlfn.XLOOKUP('LTS Data Input'!Q62&amp;'LTS Data Input'!R62&amp;'LTS Data Input'!S62,Lookup!B:B&amp;Lookup!D:D&amp;Lookup!C:C, Lookup!E:E), ""), "No")</f>
        <v/>
      </c>
      <c r="AD62" s="103" t="str">
        <f t="shared" si="8"/>
        <v/>
      </c>
      <c r="AE62" s="103" t="str">
        <f t="shared" si="9"/>
        <v/>
      </c>
      <c r="AF62" s="103" t="str" cm="1">
        <f t="array" ref="AF62">IFERROR(IF($J62=AF$2, _xlfn.XLOOKUP('LTS Data Input'!V62&amp;'LTS Data Input'!W62&amp;'LTS Data Input'!X62,Lookup!U:U&amp;Lookup!S:S&amp;Lookup!T:T, Lookup!W:W), ""), "No")</f>
        <v/>
      </c>
    </row>
  </sheetData>
  <sheetProtection sheet="1" scenarios="1" insertRows="0" deleteRows="0" sort="0" pivotTables="0"/>
  <mergeCells count="2">
    <mergeCell ref="C1:D1"/>
    <mergeCell ref="E1:J1"/>
  </mergeCells>
  <conditionalFormatting sqref="B3:B62">
    <cfRule type="expression" dxfId="8" priority="3">
      <formula>$B3="Yes"</formula>
    </cfRule>
  </conditionalFormatting>
  <conditionalFormatting sqref="D3:D62">
    <cfRule type="expression" dxfId="7" priority="1">
      <formula>C3="Yes"</formula>
    </cfRule>
  </conditionalFormatting>
  <conditionalFormatting sqref="K3:V62">
    <cfRule type="expression" dxfId="5" priority="13">
      <formula>$Z3=1</formula>
    </cfRule>
  </conditionalFormatting>
  <dataValidations count="3">
    <dataValidation type="list" allowBlank="1" showInputMessage="1" showErrorMessage="1" sqref="T3:T62" xr:uid="{6E1727CD-0986-4BA4-9E53-F75762E382D7}">
      <formula1>"TRUE,FALSE"</formula1>
    </dataValidation>
    <dataValidation type="list" allowBlank="1" showInputMessage="1" showErrorMessage="1" sqref="U3:U62" xr:uid="{C031EC72-4820-44FC-9483-2486819F5842}">
      <formula1>"TRUE, FALSE"</formula1>
    </dataValidation>
    <dataValidation type="list" allowBlank="1" showInputMessage="1" showErrorMessage="1" sqref="C3:C62" xr:uid="{22468169-D6A7-4D02-AD47-352E8B18F641}">
      <formula1>"Yes, No"</formula1>
    </dataValidation>
  </dataValidations>
  <pageMargins left="0.7" right="0.7" top="0.75" bottom="0.75" header="0.3" footer="0.3"/>
  <pageSetup scale="32"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7" id="{6D8DB036-5AB6-4D71-AE42-C7E1849519B2}">
            <xm:f>$J3=Pulldown!$B$5</xm:f>
            <x14:dxf>
              <fill>
                <patternFill patternType="solid">
                  <bgColor theme="0"/>
                </patternFill>
              </fill>
            </x14:dxf>
          </x14:cfRule>
          <xm:sqref>K3:M62</xm:sqref>
        </x14:conditionalFormatting>
        <x14:conditionalFormatting xmlns:xm="http://schemas.microsoft.com/office/excel/2006/main">
          <x14:cfRule type="expression" priority="18" id="{14F0CBD0-4B7A-467D-9C35-D5D69D0B129D}">
            <xm:f>$J3=Pulldown!$B$6</xm:f>
            <x14:dxf>
              <fill>
                <patternFill patternType="solid">
                  <bgColor theme="0"/>
                </patternFill>
              </fill>
            </x14:dxf>
          </x14:cfRule>
          <xm:sqref>N3:P62</xm:sqref>
        </x14:conditionalFormatting>
        <x14:conditionalFormatting xmlns:xm="http://schemas.microsoft.com/office/excel/2006/main">
          <x14:cfRule type="expression" priority="16" id="{25C03062-21B3-4149-B48B-62948F1C694D}">
            <xm:f>$J3=Pulldown!$B$7</xm:f>
            <x14:dxf>
              <fill>
                <patternFill patternType="solid">
                  <bgColor theme="0"/>
                </patternFill>
              </fill>
            </x14:dxf>
          </x14:cfRule>
          <xm:sqref>Q3:S62</xm:sqref>
        </x14:conditionalFormatting>
        <x14:conditionalFormatting xmlns:xm="http://schemas.microsoft.com/office/excel/2006/main">
          <x14:cfRule type="expression" priority="20" id="{C2F2415D-4A3D-4471-BE0E-FF7F7F98CB3C}">
            <xm:f>$J3=Pulldown!$B$8</xm:f>
            <x14:dxf>
              <fill>
                <patternFill patternType="solid">
                  <bgColor theme="0"/>
                </patternFill>
              </fill>
            </x14:dxf>
          </x14:cfRule>
          <xm:sqref>T3:T62</xm:sqref>
        </x14:conditionalFormatting>
        <x14:conditionalFormatting xmlns:xm="http://schemas.microsoft.com/office/excel/2006/main">
          <x14:cfRule type="expression" priority="21" id="{0F8063F3-07E7-4CE8-8807-B4CA59750B9E}">
            <xm:f>$J3=Pulldown!$B$9</xm:f>
            <x14:dxf>
              <fill>
                <patternFill patternType="solid">
                  <bgColor theme="0"/>
                </patternFill>
              </fill>
            </x14:dxf>
          </x14:cfRule>
          <xm:sqref>U3:U62</xm:sqref>
        </x14:conditionalFormatting>
        <x14:conditionalFormatting xmlns:xm="http://schemas.microsoft.com/office/excel/2006/main">
          <x14:cfRule type="expression" priority="4" id="{18EEB835-3A6D-4F95-8EAB-21DBF9A44B4F}">
            <xm:f>$J3=Pulldown!$B$10</xm:f>
            <x14:dxf>
              <fill>
                <patternFill patternType="solid">
                  <bgColor theme="0"/>
                </patternFill>
              </fill>
            </x14:dxf>
          </x14:cfRule>
          <xm:sqref>V3:X62</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r:uid="{2A80B2BF-B248-4F2A-9EEE-9625E021F78D}">
          <x14:formula1>
            <xm:f>Pulldown!$D$4:$D$7</xm:f>
          </x14:formula1>
          <xm:sqref>Q3:Q62</xm:sqref>
        </x14:dataValidation>
        <x14:dataValidation type="list" allowBlank="1" showInputMessage="1" showErrorMessage="1" xr:uid="{261C7E9C-15E1-4032-9E3E-C63E59E8F8F4}">
          <x14:formula1>
            <xm:f>Pulldown!$F$4:$F$8</xm:f>
          </x14:formula1>
          <xm:sqref>R3:R62</xm:sqref>
        </x14:dataValidation>
        <x14:dataValidation type="list" allowBlank="1" showInputMessage="1" showErrorMessage="1" xr:uid="{E9EC2AF8-B486-46AA-BAB6-92848480B8E7}">
          <x14:formula1>
            <xm:f>Pulldown!$N$4:$N$7</xm:f>
          </x14:formula1>
          <xm:sqref>P3:R62</xm:sqref>
        </x14:dataValidation>
        <x14:dataValidation type="list" allowBlank="1" showInputMessage="1" showErrorMessage="1" xr:uid="{E5E1F000-2CDB-4998-9E26-3A188513AF14}">
          <x14:formula1>
            <xm:f>Pulldown!$E$4:$E$9</xm:f>
          </x14:formula1>
          <xm:sqref>S3:S62</xm:sqref>
        </x14:dataValidation>
        <x14:dataValidation type="list" allowBlank="1" showInputMessage="1" showErrorMessage="1" xr:uid="{C8BD15DA-EB8A-4411-95E3-9E42ACC99BD8}">
          <x14:formula1>
            <xm:f>Pulldown!$R$4:$R$5</xm:f>
          </x14:formula1>
          <xm:sqref>V3:V62</xm:sqref>
        </x14:dataValidation>
        <x14:dataValidation type="list" allowBlank="1" showInputMessage="1" showErrorMessage="1" xr:uid="{FE872AFB-18DF-4720-A006-6BA3F00C4C58}">
          <x14:formula1>
            <xm:f>Pulldown!$H$4:$H$6</xm:f>
          </x14:formula1>
          <xm:sqref>K3:K62</xm:sqref>
        </x14:dataValidation>
        <x14:dataValidation type="list" allowBlank="1" showInputMessage="1" showErrorMessage="1" xr:uid="{79703DEB-FB8D-45E9-AF00-FBE73E459ABB}">
          <x14:formula1>
            <xm:f>Pulldown!$I$4:$I$5</xm:f>
          </x14:formula1>
          <xm:sqref>L3:L62</xm:sqref>
        </x14:dataValidation>
        <x14:dataValidation type="list" allowBlank="1" showInputMessage="1" showErrorMessage="1" xr:uid="{5348BEAF-F742-498C-A2F4-AF85FA7961A5}">
          <x14:formula1>
            <xm:f>Pulldown!$J$4:$J$7</xm:f>
          </x14:formula1>
          <xm:sqref>M3:M62</xm:sqref>
        </x14:dataValidation>
        <x14:dataValidation type="list" allowBlank="1" showInputMessage="1" showErrorMessage="1" xr:uid="{4E2C1555-1B01-44FE-BCA9-298E6E31327F}">
          <x14:formula1>
            <xm:f>Pulldown!$L$4:$L$8</xm:f>
          </x14:formula1>
          <xm:sqref>N3:N62</xm:sqref>
        </x14:dataValidation>
        <x14:dataValidation type="list" allowBlank="1" showInputMessage="1" showErrorMessage="1" xr:uid="{48AE7CD2-78AC-457A-9636-5782B51CBDC0}">
          <x14:formula1>
            <xm:f>Pulldown!$M$4:$M$5</xm:f>
          </x14:formula1>
          <xm:sqref>O3:O62</xm:sqref>
        </x14:dataValidation>
        <x14:dataValidation type="list" allowBlank="1" showInputMessage="1" showErrorMessage="1" xr:uid="{FD1413BF-BA85-40BE-87D1-2C0073126D28}">
          <x14:formula1>
            <xm:f>Pulldown!$P$4:$P$6</xm:f>
          </x14:formula1>
          <xm:sqref>W3:W62</xm:sqref>
        </x14:dataValidation>
        <x14:dataValidation type="list" allowBlank="1" showInputMessage="1" showErrorMessage="1" xr:uid="{4439EA09-C2F0-4280-8C69-7CAE07E52F3B}">
          <x14:formula1>
            <xm:f>Pulldown!$Q$4:$Q$7</xm:f>
          </x14:formula1>
          <xm:sqref>X3:X62</xm:sqref>
        </x14:dataValidation>
        <x14:dataValidation type="list" allowBlank="1" showInputMessage="1" showErrorMessage="1" xr:uid="{1B19448E-67D4-4450-BBF5-FD824B02B815}">
          <x14:formula1>
            <xm:f>Pulldown!$B$3:$B$10</xm:f>
          </x14:formula1>
          <xm:sqref>J3:J62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25DCA-D6EA-44E3-AEA4-44041A866893}">
  <sheetPr codeName="Sheet2"/>
  <dimension ref="B1:G33"/>
  <sheetViews>
    <sheetView view="pageLayout" topLeftCell="A9" zoomScaleNormal="115" workbookViewId="0">
      <selection activeCell="E25" sqref="E25"/>
    </sheetView>
  </sheetViews>
  <sheetFormatPr defaultColWidth="9" defaultRowHeight="14.5" x14ac:dyDescent="0.35"/>
  <cols>
    <col min="1" max="1" width="3.58203125" style="45" customWidth="1"/>
    <col min="2" max="2" width="9.33203125" style="45" customWidth="1"/>
    <col min="3" max="3" width="9" style="45" customWidth="1"/>
    <col min="4" max="4" width="17" style="45" customWidth="1"/>
    <col min="5" max="5" width="16.5" style="45" customWidth="1"/>
    <col min="6" max="6" width="16.33203125" style="45" customWidth="1"/>
    <col min="7" max="7" width="3.25" style="45" customWidth="1"/>
    <col min="8" max="16384" width="9" style="45"/>
  </cols>
  <sheetData>
    <row r="1" spans="2:7" ht="15.5" x14ac:dyDescent="0.35">
      <c r="B1" s="81" t="s">
        <v>100</v>
      </c>
      <c r="D1" s="123"/>
      <c r="E1" s="123"/>
      <c r="F1" s="123"/>
      <c r="G1" s="123"/>
    </row>
    <row r="2" spans="2:7" ht="5.9" customHeight="1" x14ac:dyDescent="0.45">
      <c r="B2" s="82"/>
    </row>
    <row r="3" spans="2:7" ht="15.5" x14ac:dyDescent="0.35">
      <c r="B3" s="81" t="s">
        <v>101</v>
      </c>
      <c r="D3" s="123"/>
      <c r="E3" s="123"/>
      <c r="F3" s="123"/>
      <c r="G3" s="123"/>
    </row>
    <row r="4" spans="2:7" ht="5.9" customHeight="1" x14ac:dyDescent="0.35">
      <c r="B4" s="81"/>
      <c r="D4" s="63"/>
      <c r="E4" s="63"/>
      <c r="F4" s="63"/>
      <c r="G4" s="63"/>
    </row>
    <row r="5" spans="2:7" ht="15.5" x14ac:dyDescent="0.35">
      <c r="B5" s="81" t="s">
        <v>102</v>
      </c>
      <c r="D5" s="123"/>
      <c r="E5" s="123"/>
      <c r="F5" s="123"/>
      <c r="G5" s="123"/>
    </row>
    <row r="6" spans="2:7" ht="5.9" customHeight="1" x14ac:dyDescent="0.35">
      <c r="B6" s="81"/>
      <c r="D6" s="63"/>
      <c r="E6" s="63"/>
      <c r="F6" s="63"/>
      <c r="G6" s="63"/>
    </row>
    <row r="7" spans="2:7" ht="15.5" x14ac:dyDescent="0.35">
      <c r="B7" s="81" t="s">
        <v>103</v>
      </c>
      <c r="D7" s="123"/>
      <c r="E7" s="123"/>
      <c r="F7" s="123"/>
      <c r="G7" s="123"/>
    </row>
    <row r="9" spans="2:7" ht="18.5" x14ac:dyDescent="0.45">
      <c r="B9" s="121" t="s">
        <v>104</v>
      </c>
      <c r="C9" s="121"/>
      <c r="D9" s="121"/>
      <c r="E9" s="121"/>
      <c r="F9" s="121"/>
      <c r="G9" s="121"/>
    </row>
    <row r="10" spans="2:7" ht="8.15" customHeight="1" x14ac:dyDescent="0.45">
      <c r="B10" s="46"/>
      <c r="C10" s="46"/>
      <c r="D10" s="46"/>
      <c r="E10" s="46"/>
      <c r="F10" s="46"/>
      <c r="G10" s="46"/>
    </row>
    <row r="11" spans="2:7" x14ac:dyDescent="0.35">
      <c r="B11" s="47"/>
      <c r="D11" s="48"/>
      <c r="E11" s="48" t="s">
        <v>105</v>
      </c>
      <c r="F11" s="48"/>
    </row>
    <row r="12" spans="2:7" ht="39.75" customHeight="1" x14ac:dyDescent="0.35">
      <c r="D12" s="49"/>
      <c r="E12" s="50" t="s">
        <v>106</v>
      </c>
      <c r="F12" s="51" t="s">
        <v>107</v>
      </c>
      <c r="G12" s="52"/>
    </row>
    <row r="13" spans="2:7" ht="40.5" customHeight="1" x14ac:dyDescent="0.35">
      <c r="C13" s="122" t="s">
        <v>108</v>
      </c>
      <c r="D13" s="53" t="s">
        <v>109</v>
      </c>
      <c r="E13" s="54">
        <f>SUM('LTS Data Input'!H:H)</f>
        <v>60</v>
      </c>
      <c r="F13" s="55">
        <f>SUM('LTS Data Input'!I:I)</f>
        <v>13.08</v>
      </c>
      <c r="G13" s="56"/>
    </row>
    <row r="14" spans="2:7" ht="48.75" customHeight="1" x14ac:dyDescent="0.35">
      <c r="C14" s="122"/>
      <c r="D14" s="57" t="s">
        <v>110</v>
      </c>
      <c r="E14" s="58">
        <f>SUMIFS('LTS Data Input'!H:H, 'LTS Data Input'!B:B,"Yes")</f>
        <v>59</v>
      </c>
      <c r="F14" s="59">
        <f>SUMIFS('LTS Data Input'!I:I,'LTS Data Input'!B:B,"Yes")</f>
        <v>12.58</v>
      </c>
      <c r="G14" s="60"/>
    </row>
    <row r="15" spans="2:7" x14ac:dyDescent="0.35">
      <c r="C15" s="61"/>
      <c r="F15" s="62"/>
      <c r="G15" s="62"/>
    </row>
    <row r="16" spans="2:7" x14ac:dyDescent="0.35">
      <c r="C16" s="61"/>
      <c r="F16" s="62"/>
      <c r="G16" s="62"/>
    </row>
    <row r="17" spans="2:7" ht="18.5" x14ac:dyDescent="0.45">
      <c r="B17" s="121" t="s">
        <v>111</v>
      </c>
      <c r="C17" s="121"/>
      <c r="D17" s="121"/>
      <c r="E17" s="121"/>
      <c r="F17" s="121"/>
      <c r="G17" s="121"/>
    </row>
    <row r="18" spans="2:7" ht="8.15" customHeight="1" x14ac:dyDescent="0.45">
      <c r="B18" s="46"/>
      <c r="C18" s="46"/>
      <c r="D18" s="46"/>
      <c r="E18" s="46"/>
      <c r="F18" s="46"/>
      <c r="G18" s="46"/>
    </row>
    <row r="19" spans="2:7" x14ac:dyDescent="0.35">
      <c r="B19" s="63" t="s">
        <v>112</v>
      </c>
      <c r="C19" s="64"/>
      <c r="D19" s="64"/>
      <c r="E19" s="64"/>
      <c r="F19" s="65">
        <f>IFERROR(F13/E13, "-%")</f>
        <v>0.218</v>
      </c>
      <c r="G19" s="65"/>
    </row>
    <row r="20" spans="2:7" ht="8.15" customHeight="1" x14ac:dyDescent="0.35">
      <c r="B20" s="63"/>
      <c r="C20" s="64"/>
      <c r="D20" s="64"/>
      <c r="E20" s="64"/>
      <c r="F20" s="65"/>
      <c r="G20" s="65"/>
    </row>
    <row r="21" spans="2:7" x14ac:dyDescent="0.35">
      <c r="B21" s="63" t="s">
        <v>113</v>
      </c>
      <c r="C21" s="64"/>
      <c r="D21" s="64"/>
      <c r="E21" s="64"/>
      <c r="F21" s="66">
        <f>IFERROR(F14/F13, "-%")</f>
        <v>0.96177370030581044</v>
      </c>
      <c r="G21" s="67"/>
    </row>
    <row r="22" spans="2:7" x14ac:dyDescent="0.35">
      <c r="B22" s="63"/>
      <c r="D22" s="64"/>
      <c r="E22" s="64"/>
      <c r="F22" s="67"/>
      <c r="G22" s="67"/>
    </row>
    <row r="23" spans="2:7" ht="18.5" x14ac:dyDescent="0.45">
      <c r="B23" s="121" t="s">
        <v>114</v>
      </c>
      <c r="C23" s="121"/>
      <c r="D23" s="121"/>
      <c r="E23" s="121"/>
      <c r="F23" s="121"/>
      <c r="G23" s="121"/>
    </row>
    <row r="24" spans="2:7" ht="8.15" customHeight="1" x14ac:dyDescent="0.45">
      <c r="B24" s="46"/>
      <c r="C24" s="46"/>
      <c r="D24" s="46"/>
      <c r="E24" s="46"/>
      <c r="F24" s="46"/>
      <c r="G24" s="46"/>
    </row>
    <row r="25" spans="2:7" s="73" customFormat="1" ht="52.5" customHeight="1" x14ac:dyDescent="0.35">
      <c r="B25" s="68"/>
      <c r="C25" s="69" t="s">
        <v>39</v>
      </c>
      <c r="D25" s="70" t="s">
        <v>115</v>
      </c>
      <c r="E25" s="71" t="s">
        <v>184</v>
      </c>
      <c r="F25" s="72"/>
    </row>
    <row r="26" spans="2:7" x14ac:dyDescent="0.35">
      <c r="B26" s="63"/>
      <c r="C26" s="52">
        <v>1</v>
      </c>
      <c r="D26" s="74">
        <f>SUMIFS('LTS Data Input'!$I:$I, 'LTS Data Input'!$C:$C, "Yes", 'LTS Data Input'!$B:$B, "Yes", 'LTS Data Input'!$D:$D, Report!$C26)</f>
        <v>0</v>
      </c>
      <c r="E26" s="75">
        <f>IFERROR(D26/$F$14, "NA")</f>
        <v>0</v>
      </c>
      <c r="F26" s="67"/>
    </row>
    <row r="27" spans="2:7" x14ac:dyDescent="0.35">
      <c r="B27" s="63"/>
      <c r="C27" s="52">
        <v>2</v>
      </c>
      <c r="D27" s="74">
        <f>SUMIFS('LTS Data Input'!$I:$I, 'LTS Data Input'!$C:$C, "Yes", 'LTS Data Input'!$B:$B, "Yes", 'LTS Data Input'!$D:$D, Report!$C27)</f>
        <v>0</v>
      </c>
      <c r="E27" s="75">
        <f t="shared" ref="E27:E32" si="0">IFERROR(D27/$F$14, "NA")</f>
        <v>0</v>
      </c>
      <c r="F27" s="67"/>
    </row>
    <row r="28" spans="2:7" x14ac:dyDescent="0.35">
      <c r="B28" s="63"/>
      <c r="C28" s="52">
        <v>3</v>
      </c>
      <c r="D28" s="74">
        <f>SUMIFS('LTS Data Input'!$I:$I, 'LTS Data Input'!$C:$C, "Yes", 'LTS Data Input'!$B:$B, "Yes", 'LTS Data Input'!$D:$D, Report!$C28)</f>
        <v>10</v>
      </c>
      <c r="E28" s="75">
        <f t="shared" si="0"/>
        <v>0.79491255961844198</v>
      </c>
      <c r="F28" s="67"/>
    </row>
    <row r="29" spans="2:7" x14ac:dyDescent="0.35">
      <c r="B29" s="63"/>
      <c r="C29" s="52">
        <v>4</v>
      </c>
      <c r="D29" s="74">
        <f>SUMIFS('LTS Data Input'!$I:$I, 'LTS Data Input'!$C:$C, "Yes", 'LTS Data Input'!$B:$B, "Yes", 'LTS Data Input'!$D:$D, Report!$C29)</f>
        <v>0</v>
      </c>
      <c r="E29" s="75">
        <f t="shared" si="0"/>
        <v>0</v>
      </c>
      <c r="F29" s="67"/>
    </row>
    <row r="30" spans="2:7" x14ac:dyDescent="0.35">
      <c r="B30" s="63"/>
      <c r="C30" s="52">
        <v>5</v>
      </c>
      <c r="D30" s="74">
        <f>SUMIFS('LTS Data Input'!$I:$I, 'LTS Data Input'!$C:$C, "Yes", 'LTS Data Input'!$B:$B, "Yes", 'LTS Data Input'!$D:$D, Report!$C30)</f>
        <v>0</v>
      </c>
      <c r="E30" s="75">
        <f t="shared" si="0"/>
        <v>0</v>
      </c>
      <c r="F30" s="67"/>
    </row>
    <row r="31" spans="2:7" x14ac:dyDescent="0.35">
      <c r="B31" s="63"/>
      <c r="C31" s="52">
        <v>6</v>
      </c>
      <c r="D31" s="74">
        <f>SUMIFS('LTS Data Input'!$I:$I, 'LTS Data Input'!$C:$C, "Yes", 'LTS Data Input'!$B:$B, "Yes", 'LTS Data Input'!$D:$D, Report!$C31)</f>
        <v>0</v>
      </c>
      <c r="E31" s="75">
        <f t="shared" si="0"/>
        <v>0</v>
      </c>
      <c r="F31" s="67"/>
    </row>
    <row r="32" spans="2:7" ht="15" thickBot="1" x14ac:dyDescent="0.4">
      <c r="B32" s="63"/>
      <c r="C32" s="76">
        <v>7</v>
      </c>
      <c r="D32" s="77">
        <f>SUMIFS('LTS Data Input'!$I:$I, 'LTS Data Input'!$C:$C, "Yes", 'LTS Data Input'!$B:$B, "Yes", 'LTS Data Input'!$D:$D, Report!$C32)</f>
        <v>0</v>
      </c>
      <c r="E32" s="78">
        <f t="shared" si="0"/>
        <v>0</v>
      </c>
      <c r="F32" s="67"/>
    </row>
    <row r="33" spans="2:6" x14ac:dyDescent="0.35">
      <c r="B33" s="63"/>
      <c r="C33" s="79" t="s">
        <v>116</v>
      </c>
      <c r="D33" s="80">
        <f>SUM(D26:D32)</f>
        <v>10</v>
      </c>
      <c r="E33" s="66">
        <f>IFERROR(D33/$F$14, "NA")</f>
        <v>0.79491255961844198</v>
      </c>
      <c r="F33" s="67"/>
    </row>
  </sheetData>
  <sheetProtection sheet="1" objects="1" scenarios="1"/>
  <mergeCells count="8">
    <mergeCell ref="B23:G23"/>
    <mergeCell ref="B17:G17"/>
    <mergeCell ref="B9:G9"/>
    <mergeCell ref="C13:C14"/>
    <mergeCell ref="D1:G1"/>
    <mergeCell ref="D3:G3"/>
    <mergeCell ref="D5:G5"/>
    <mergeCell ref="D7:G7"/>
  </mergeCells>
  <dataValidations disablePrompts="1" count="5">
    <dataValidation allowBlank="1" showInputMessage="1" showErrorMessage="1" prompt="Enter project name here" sqref="D1:G1" xr:uid="{ED7D8894-D4AB-4A1E-9D6B-772CE04D6CCF}"/>
    <dataValidation allowBlank="1" showInputMessage="1" showErrorMessage="1" prompt="Enter agency name here" sqref="D3:G3" xr:uid="{500844EE-0869-4B5D-87D7-0B57EC4284B5}"/>
    <dataValidation allowBlank="1" showErrorMessage="1" sqref="D4:G4 D6:G6" xr:uid="{A0FB86C3-EEB8-4DC0-A07D-EC302744B6F2}"/>
    <dataValidation allowBlank="1" showInputMessage="1" showErrorMessage="1" prompt="Enter ATP Cycle Number here" sqref="D5:G5" xr:uid="{BE8B3C55-BDAB-4EBE-8511-B2703C41724E}"/>
    <dataValidation allowBlank="1" showInputMessage="1" showErrorMessage="1" prompt="Enter PPNO/Federal ID" sqref="D7:G7" xr:uid="{38FDE43B-4566-438D-AFBC-2BD2F659B2BF}"/>
  </dataValidations>
  <pageMargins left="0.7" right="0.7" top="0.75" bottom="0.75" header="0.3" footer="0.3"/>
  <pageSetup orientation="portrait" r:id="rId1"/>
  <headerFooter>
    <oddHeader>&amp;LActive Transportation Resource Center&amp;RCounts+ Evaluation Metric</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424D0-4B60-47DD-AAC3-2707A2E765C8}">
  <sheetPr codeName="Sheet4">
    <tabColor theme="1"/>
  </sheetPr>
  <dimension ref="B2:R10"/>
  <sheetViews>
    <sheetView workbookViewId="0">
      <selection activeCell="K32" sqref="K32"/>
    </sheetView>
  </sheetViews>
  <sheetFormatPr defaultRowHeight="16.5" x14ac:dyDescent="0.45"/>
  <cols>
    <col min="1" max="1" width="3.5" customWidth="1"/>
    <col min="2" max="2" width="38.75" customWidth="1"/>
    <col min="3" max="3" width="7.5" customWidth="1"/>
  </cols>
  <sheetData>
    <row r="2" spans="2:18" x14ac:dyDescent="0.45">
      <c r="B2" s="2" t="s">
        <v>130</v>
      </c>
      <c r="C2" s="1"/>
      <c r="D2" s="2" t="s">
        <v>131</v>
      </c>
      <c r="E2" s="2"/>
      <c r="F2" s="2"/>
      <c r="H2" s="2" t="s">
        <v>132</v>
      </c>
      <c r="I2" s="2"/>
      <c r="J2" s="2"/>
      <c r="L2" s="2" t="s">
        <v>133</v>
      </c>
      <c r="M2" s="2"/>
      <c r="N2" s="2"/>
      <c r="P2" s="2" t="s">
        <v>134</v>
      </c>
      <c r="Q2" s="2"/>
      <c r="R2" s="5"/>
    </row>
    <row r="3" spans="2:18" x14ac:dyDescent="0.45">
      <c r="B3" t="s">
        <v>125</v>
      </c>
      <c r="D3" s="3" t="s">
        <v>61</v>
      </c>
      <c r="E3" s="3" t="s">
        <v>135</v>
      </c>
      <c r="F3" s="3" t="s">
        <v>136</v>
      </c>
      <c r="H3" s="3" t="s">
        <v>61</v>
      </c>
      <c r="I3" s="3" t="s">
        <v>65</v>
      </c>
      <c r="J3" s="3" t="s">
        <v>136</v>
      </c>
      <c r="L3" s="3" t="s">
        <v>61</v>
      </c>
      <c r="M3" s="3" t="s">
        <v>65</v>
      </c>
      <c r="N3" s="3" t="s">
        <v>136</v>
      </c>
      <c r="P3" s="3" t="s">
        <v>61</v>
      </c>
      <c r="Q3" s="3" t="s">
        <v>79</v>
      </c>
      <c r="R3" s="3" t="s">
        <v>118</v>
      </c>
    </row>
    <row r="4" spans="2:18" x14ac:dyDescent="0.45">
      <c r="B4" t="s">
        <v>137</v>
      </c>
      <c r="D4" t="s">
        <v>138</v>
      </c>
      <c r="E4" t="s">
        <v>139</v>
      </c>
      <c r="F4" t="s">
        <v>140</v>
      </c>
      <c r="H4" t="s">
        <v>129</v>
      </c>
      <c r="I4" t="s">
        <v>141</v>
      </c>
      <c r="J4" t="s">
        <v>142</v>
      </c>
      <c r="L4" t="s">
        <v>129</v>
      </c>
      <c r="M4" t="s">
        <v>127</v>
      </c>
      <c r="N4" t="s">
        <v>142</v>
      </c>
      <c r="P4" t="s">
        <v>143</v>
      </c>
      <c r="Q4" t="s">
        <v>144</v>
      </c>
      <c r="R4" t="s">
        <v>145</v>
      </c>
    </row>
    <row r="5" spans="2:18" x14ac:dyDescent="0.45">
      <c r="B5" t="s">
        <v>119</v>
      </c>
      <c r="D5" t="s">
        <v>146</v>
      </c>
      <c r="E5" t="s">
        <v>147</v>
      </c>
      <c r="F5" t="s">
        <v>148</v>
      </c>
      <c r="H5" t="s">
        <v>149</v>
      </c>
      <c r="I5" t="s">
        <v>150</v>
      </c>
      <c r="J5" t="s">
        <v>151</v>
      </c>
      <c r="L5" t="s">
        <v>152</v>
      </c>
      <c r="M5" t="s">
        <v>153</v>
      </c>
      <c r="N5" t="s">
        <v>151</v>
      </c>
      <c r="P5" t="s">
        <v>154</v>
      </c>
      <c r="Q5" t="s">
        <v>155</v>
      </c>
      <c r="R5" t="s">
        <v>156</v>
      </c>
    </row>
    <row r="6" spans="2:18" x14ac:dyDescent="0.45">
      <c r="B6" t="s">
        <v>120</v>
      </c>
      <c r="D6" t="s">
        <v>157</v>
      </c>
      <c r="E6" t="s">
        <v>158</v>
      </c>
      <c r="F6" t="s">
        <v>151</v>
      </c>
      <c r="H6" t="s">
        <v>159</v>
      </c>
      <c r="J6" t="s">
        <v>128</v>
      </c>
      <c r="L6" t="s">
        <v>160</v>
      </c>
      <c r="N6" t="s">
        <v>128</v>
      </c>
      <c r="P6" t="s">
        <v>161</v>
      </c>
      <c r="Q6" t="s">
        <v>162</v>
      </c>
    </row>
    <row r="7" spans="2:18" x14ac:dyDescent="0.45">
      <c r="B7" t="s">
        <v>121</v>
      </c>
      <c r="D7" t="s">
        <v>163</v>
      </c>
      <c r="E7" t="s">
        <v>164</v>
      </c>
      <c r="F7" t="s">
        <v>128</v>
      </c>
      <c r="J7" t="s">
        <v>165</v>
      </c>
      <c r="L7" t="s">
        <v>126</v>
      </c>
      <c r="N7" t="s">
        <v>165</v>
      </c>
      <c r="Q7" t="s">
        <v>166</v>
      </c>
    </row>
    <row r="8" spans="2:18" x14ac:dyDescent="0.45">
      <c r="B8" t="s">
        <v>122</v>
      </c>
      <c r="E8" t="s">
        <v>167</v>
      </c>
      <c r="F8" t="s">
        <v>165</v>
      </c>
      <c r="L8" t="s">
        <v>168</v>
      </c>
    </row>
    <row r="9" spans="2:18" x14ac:dyDescent="0.45">
      <c r="B9" t="s">
        <v>123</v>
      </c>
      <c r="E9" t="s">
        <v>169</v>
      </c>
    </row>
    <row r="10" spans="2:18" x14ac:dyDescent="0.45">
      <c r="B10" t="s">
        <v>124</v>
      </c>
    </row>
  </sheetData>
  <sheetProtection algorithmName="SHA-512" hashValue="hhlGuCDPGhDF/FG/6uLPBThlr91gWcW5WRcDet3Omc1B3/aWgEHbDTlxRStee6E6yHDXLkx8yJMz//DAmVTchg==" saltValue="Sq69Qt49E5aYbXPxIlzrSw=="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EFA164-8C8E-4C55-880B-740B240B98E0}">
  <sheetPr codeName="Sheet5">
    <tabColor theme="1"/>
  </sheetPr>
  <dimension ref="B2:W79"/>
  <sheetViews>
    <sheetView workbookViewId="0">
      <selection activeCell="E40" sqref="E40"/>
    </sheetView>
  </sheetViews>
  <sheetFormatPr defaultRowHeight="16.5" x14ac:dyDescent="0.45"/>
  <cols>
    <col min="1" max="1" width="3.33203125" customWidth="1"/>
    <col min="2" max="2" width="38.75" customWidth="1"/>
    <col min="3" max="3" width="11.33203125" customWidth="1"/>
    <col min="4" max="4" width="8.75" customWidth="1"/>
    <col min="5" max="5" width="11.83203125" customWidth="1"/>
    <col min="6" max="6" width="3.33203125" customWidth="1"/>
    <col min="7" max="7" width="10.58203125" customWidth="1"/>
    <col min="8" max="8" width="13.5" customWidth="1"/>
    <col min="9" max="9" width="12" customWidth="1"/>
    <col min="10" max="10" width="7" customWidth="1"/>
    <col min="11" max="11" width="10" customWidth="1"/>
    <col min="12" max="12" width="3.33203125" customWidth="1"/>
    <col min="14" max="14" width="16.83203125" customWidth="1"/>
    <col min="15" max="15" width="10.58203125" customWidth="1"/>
    <col min="16" max="16" width="6.33203125" customWidth="1"/>
    <col min="17" max="17" width="7.83203125" customWidth="1"/>
    <col min="18" max="18" width="3.58203125" customWidth="1"/>
    <col min="20" max="20" width="9" customWidth="1"/>
    <col min="21" max="21" width="12.83203125" customWidth="1"/>
    <col min="22" max="22" width="7.58203125" customWidth="1"/>
    <col min="23" max="23" width="9.5" customWidth="1"/>
    <col min="24" max="24" width="6" customWidth="1"/>
  </cols>
  <sheetData>
    <row r="2" spans="2:23" x14ac:dyDescent="0.45">
      <c r="B2" s="2" t="s">
        <v>131</v>
      </c>
      <c r="C2" s="2"/>
      <c r="D2" s="2"/>
      <c r="E2" s="2"/>
      <c r="F2" s="4"/>
      <c r="G2" s="2" t="s">
        <v>132</v>
      </c>
      <c r="H2" s="2"/>
      <c r="I2" s="2"/>
      <c r="J2" s="2"/>
      <c r="K2" s="2"/>
      <c r="M2" s="2" t="s">
        <v>133</v>
      </c>
      <c r="N2" s="2"/>
      <c r="O2" s="2"/>
      <c r="P2" s="2"/>
      <c r="Q2" s="2"/>
      <c r="S2" s="2" t="s">
        <v>170</v>
      </c>
      <c r="T2" s="5"/>
      <c r="U2" s="5"/>
      <c r="V2" s="5"/>
      <c r="W2" s="5"/>
    </row>
    <row r="3" spans="2:23" x14ac:dyDescent="0.45">
      <c r="B3" s="6" t="s">
        <v>61</v>
      </c>
      <c r="C3" s="6" t="s">
        <v>135</v>
      </c>
      <c r="D3" s="6" t="s">
        <v>136</v>
      </c>
      <c r="E3" s="6" t="s">
        <v>171</v>
      </c>
      <c r="F3" s="7"/>
      <c r="G3" s="6" t="s">
        <v>61</v>
      </c>
      <c r="H3" s="6" t="s">
        <v>65</v>
      </c>
      <c r="I3" s="6" t="s">
        <v>136</v>
      </c>
      <c r="J3" s="6" t="s">
        <v>172</v>
      </c>
      <c r="K3" s="6" t="s">
        <v>173</v>
      </c>
      <c r="L3" s="7"/>
      <c r="M3" s="6" t="s">
        <v>61</v>
      </c>
      <c r="N3" s="6" t="s">
        <v>65</v>
      </c>
      <c r="O3" s="6" t="s">
        <v>136</v>
      </c>
      <c r="P3" s="6" t="s">
        <v>171</v>
      </c>
      <c r="Q3" s="6" t="s">
        <v>173</v>
      </c>
      <c r="S3" s="6" t="s">
        <v>61</v>
      </c>
      <c r="T3" s="6" t="s">
        <v>79</v>
      </c>
      <c r="U3" s="6" t="s">
        <v>118</v>
      </c>
      <c r="V3" s="6" t="s">
        <v>172</v>
      </c>
      <c r="W3" s="6" t="s">
        <v>171</v>
      </c>
    </row>
    <row r="4" spans="2:23" x14ac:dyDescent="0.45">
      <c r="B4" t="s">
        <v>138</v>
      </c>
      <c r="C4" t="s">
        <v>139</v>
      </c>
      <c r="D4" t="s">
        <v>140</v>
      </c>
      <c r="E4" t="s">
        <v>10</v>
      </c>
      <c r="G4" t="s">
        <v>129</v>
      </c>
      <c r="H4" t="s">
        <v>150</v>
      </c>
      <c r="I4" t="s">
        <v>142</v>
      </c>
      <c r="J4">
        <v>1</v>
      </c>
      <c r="K4" t="s">
        <v>10</v>
      </c>
      <c r="M4" t="s">
        <v>129</v>
      </c>
      <c r="N4" t="s">
        <v>153</v>
      </c>
      <c r="O4" t="s">
        <v>142</v>
      </c>
      <c r="P4">
        <v>1</v>
      </c>
      <c r="Q4" t="s">
        <v>10</v>
      </c>
      <c r="S4" t="s">
        <v>143</v>
      </c>
      <c r="T4" t="s">
        <v>144</v>
      </c>
      <c r="U4" t="s">
        <v>145</v>
      </c>
      <c r="V4">
        <v>1</v>
      </c>
      <c r="W4" t="s">
        <v>10</v>
      </c>
    </row>
    <row r="5" spans="2:23" x14ac:dyDescent="0.45">
      <c r="B5" t="s">
        <v>138</v>
      </c>
      <c r="C5" t="s">
        <v>147</v>
      </c>
      <c r="D5" t="s">
        <v>140</v>
      </c>
      <c r="E5" t="s">
        <v>10</v>
      </c>
      <c r="G5" t="s">
        <v>129</v>
      </c>
      <c r="H5" t="s">
        <v>141</v>
      </c>
      <c r="I5" t="s">
        <v>142</v>
      </c>
      <c r="J5">
        <v>2</v>
      </c>
      <c r="K5" t="s">
        <v>10</v>
      </c>
      <c r="M5" t="s">
        <v>152</v>
      </c>
      <c r="N5" t="s">
        <v>127</v>
      </c>
      <c r="O5" t="s">
        <v>142</v>
      </c>
      <c r="P5">
        <v>2</v>
      </c>
      <c r="Q5" t="s">
        <v>10</v>
      </c>
      <c r="S5" t="s">
        <v>143</v>
      </c>
      <c r="T5" t="s">
        <v>155</v>
      </c>
      <c r="U5" t="s">
        <v>145</v>
      </c>
      <c r="V5">
        <v>1</v>
      </c>
      <c r="W5" t="s">
        <v>10</v>
      </c>
    </row>
    <row r="6" spans="2:23" x14ac:dyDescent="0.45">
      <c r="B6" t="s">
        <v>138</v>
      </c>
      <c r="C6" t="s">
        <v>158</v>
      </c>
      <c r="D6" t="s">
        <v>140</v>
      </c>
      <c r="E6" t="s">
        <v>10</v>
      </c>
      <c r="G6" t="s">
        <v>149</v>
      </c>
      <c r="H6" t="s">
        <v>150</v>
      </c>
      <c r="I6" t="s">
        <v>142</v>
      </c>
      <c r="J6">
        <v>2</v>
      </c>
      <c r="K6" t="s">
        <v>10</v>
      </c>
      <c r="M6" t="s">
        <v>160</v>
      </c>
      <c r="N6" t="s">
        <v>153</v>
      </c>
      <c r="O6" t="s">
        <v>142</v>
      </c>
      <c r="P6">
        <v>2</v>
      </c>
      <c r="Q6" t="s">
        <v>10</v>
      </c>
      <c r="S6" t="s">
        <v>143</v>
      </c>
      <c r="T6" t="s">
        <v>162</v>
      </c>
      <c r="U6" t="s">
        <v>145</v>
      </c>
      <c r="V6">
        <v>2</v>
      </c>
      <c r="W6" t="s">
        <v>10</v>
      </c>
    </row>
    <row r="7" spans="2:23" x14ac:dyDescent="0.45">
      <c r="B7" t="s">
        <v>138</v>
      </c>
      <c r="C7" t="s">
        <v>164</v>
      </c>
      <c r="D7" t="s">
        <v>140</v>
      </c>
      <c r="E7" t="s">
        <v>10</v>
      </c>
      <c r="G7" t="s">
        <v>149</v>
      </c>
      <c r="H7" t="s">
        <v>141</v>
      </c>
      <c r="I7" t="s">
        <v>142</v>
      </c>
      <c r="J7">
        <v>2</v>
      </c>
      <c r="K7" t="s">
        <v>10</v>
      </c>
      <c r="M7" t="s">
        <v>160</v>
      </c>
      <c r="N7" t="s">
        <v>127</v>
      </c>
      <c r="O7" t="s">
        <v>142</v>
      </c>
      <c r="P7">
        <v>3</v>
      </c>
      <c r="Q7" t="s">
        <v>5</v>
      </c>
      <c r="S7" t="s">
        <v>143</v>
      </c>
      <c r="T7" t="s">
        <v>166</v>
      </c>
      <c r="U7" t="s">
        <v>145</v>
      </c>
      <c r="V7">
        <v>3</v>
      </c>
      <c r="W7" t="s">
        <v>5</v>
      </c>
    </row>
    <row r="8" spans="2:23" x14ac:dyDescent="0.45">
      <c r="B8" t="s">
        <v>138</v>
      </c>
      <c r="C8" t="s">
        <v>167</v>
      </c>
      <c r="D8" t="s">
        <v>140</v>
      </c>
      <c r="E8" t="s">
        <v>10</v>
      </c>
      <c r="G8" t="s">
        <v>159</v>
      </c>
      <c r="H8" t="s">
        <v>150</v>
      </c>
      <c r="I8" t="s">
        <v>142</v>
      </c>
      <c r="J8">
        <v>3</v>
      </c>
      <c r="K8" t="s">
        <v>5</v>
      </c>
      <c r="M8" t="s">
        <v>126</v>
      </c>
      <c r="N8" t="s">
        <v>153</v>
      </c>
      <c r="O8" t="s">
        <v>142</v>
      </c>
      <c r="P8">
        <v>2</v>
      </c>
      <c r="Q8" t="s">
        <v>10</v>
      </c>
      <c r="S8" t="s">
        <v>154</v>
      </c>
      <c r="T8" t="s">
        <v>144</v>
      </c>
      <c r="U8" t="s">
        <v>145</v>
      </c>
      <c r="V8">
        <v>2</v>
      </c>
      <c r="W8" t="s">
        <v>10</v>
      </c>
    </row>
    <row r="9" spans="2:23" x14ac:dyDescent="0.45">
      <c r="B9" t="s">
        <v>138</v>
      </c>
      <c r="C9" t="s">
        <v>169</v>
      </c>
      <c r="D9" t="s">
        <v>140</v>
      </c>
      <c r="E9" t="s">
        <v>10</v>
      </c>
      <c r="G9" t="s">
        <v>159</v>
      </c>
      <c r="H9" t="s">
        <v>141</v>
      </c>
      <c r="I9" t="s">
        <v>142</v>
      </c>
      <c r="J9">
        <v>3</v>
      </c>
      <c r="K9" t="s">
        <v>5</v>
      </c>
      <c r="M9" t="s">
        <v>126</v>
      </c>
      <c r="N9" t="s">
        <v>127</v>
      </c>
      <c r="O9" t="s">
        <v>142</v>
      </c>
      <c r="P9">
        <v>3</v>
      </c>
      <c r="Q9" t="s">
        <v>5</v>
      </c>
      <c r="S9" t="s">
        <v>154</v>
      </c>
      <c r="T9" t="s">
        <v>155</v>
      </c>
      <c r="U9" t="s">
        <v>145</v>
      </c>
      <c r="V9">
        <v>2</v>
      </c>
      <c r="W9" t="s">
        <v>10</v>
      </c>
    </row>
    <row r="10" spans="2:23" x14ac:dyDescent="0.45">
      <c r="B10" t="s">
        <v>138</v>
      </c>
      <c r="C10" t="s">
        <v>139</v>
      </c>
      <c r="D10" t="s">
        <v>148</v>
      </c>
      <c r="E10" t="s">
        <v>10</v>
      </c>
      <c r="G10" t="s">
        <v>129</v>
      </c>
      <c r="H10" t="s">
        <v>150</v>
      </c>
      <c r="I10" t="s">
        <v>151</v>
      </c>
      <c r="J10">
        <v>1</v>
      </c>
      <c r="K10" t="s">
        <v>10</v>
      </c>
      <c r="M10" t="s">
        <v>168</v>
      </c>
      <c r="N10" t="s">
        <v>153</v>
      </c>
      <c r="O10" t="s">
        <v>142</v>
      </c>
      <c r="P10">
        <v>3</v>
      </c>
      <c r="Q10" t="s">
        <v>5</v>
      </c>
      <c r="S10" t="s">
        <v>154</v>
      </c>
      <c r="T10" t="s">
        <v>162</v>
      </c>
      <c r="U10" t="s">
        <v>145</v>
      </c>
      <c r="V10">
        <v>3</v>
      </c>
      <c r="W10" t="s">
        <v>5</v>
      </c>
    </row>
    <row r="11" spans="2:23" x14ac:dyDescent="0.45">
      <c r="B11" t="s">
        <v>138</v>
      </c>
      <c r="C11" t="s">
        <v>147</v>
      </c>
      <c r="D11" t="s">
        <v>148</v>
      </c>
      <c r="E11" t="s">
        <v>10</v>
      </c>
      <c r="G11" t="s">
        <v>129</v>
      </c>
      <c r="H11" t="s">
        <v>141</v>
      </c>
      <c r="I11" t="s">
        <v>151</v>
      </c>
      <c r="J11">
        <v>2</v>
      </c>
      <c r="K11" t="s">
        <v>10</v>
      </c>
      <c r="M11" t="s">
        <v>168</v>
      </c>
      <c r="N11" t="s">
        <v>127</v>
      </c>
      <c r="O11" t="s">
        <v>142</v>
      </c>
      <c r="P11">
        <v>3</v>
      </c>
      <c r="Q11" t="s">
        <v>5</v>
      </c>
      <c r="S11" t="s">
        <v>154</v>
      </c>
      <c r="T11" t="s">
        <v>166</v>
      </c>
      <c r="U11" t="s">
        <v>145</v>
      </c>
      <c r="V11">
        <v>4</v>
      </c>
      <c r="W11" t="s">
        <v>5</v>
      </c>
    </row>
    <row r="12" spans="2:23" x14ac:dyDescent="0.45">
      <c r="B12" t="s">
        <v>138</v>
      </c>
      <c r="C12" t="s">
        <v>158</v>
      </c>
      <c r="D12" t="s">
        <v>148</v>
      </c>
      <c r="E12" t="s">
        <v>10</v>
      </c>
      <c r="G12" t="s">
        <v>149</v>
      </c>
      <c r="H12" t="s">
        <v>150</v>
      </c>
      <c r="I12" t="s">
        <v>151</v>
      </c>
      <c r="J12">
        <v>2</v>
      </c>
      <c r="K12" t="s">
        <v>10</v>
      </c>
      <c r="M12" t="s">
        <v>129</v>
      </c>
      <c r="N12" t="s">
        <v>153</v>
      </c>
      <c r="O12" t="s">
        <v>151</v>
      </c>
      <c r="P12">
        <v>2</v>
      </c>
      <c r="Q12" t="s">
        <v>10</v>
      </c>
      <c r="S12" t="s">
        <v>161</v>
      </c>
      <c r="T12" t="s">
        <v>144</v>
      </c>
      <c r="U12" t="s">
        <v>145</v>
      </c>
      <c r="V12">
        <v>4</v>
      </c>
      <c r="W12" t="s">
        <v>5</v>
      </c>
    </row>
    <row r="13" spans="2:23" x14ac:dyDescent="0.45">
      <c r="B13" t="s">
        <v>138</v>
      </c>
      <c r="C13" t="s">
        <v>164</v>
      </c>
      <c r="D13" t="s">
        <v>148</v>
      </c>
      <c r="E13" t="s">
        <v>10</v>
      </c>
      <c r="G13" t="s">
        <v>149</v>
      </c>
      <c r="H13" t="s">
        <v>141</v>
      </c>
      <c r="I13" t="s">
        <v>151</v>
      </c>
      <c r="J13">
        <v>2</v>
      </c>
      <c r="K13" t="s">
        <v>10</v>
      </c>
      <c r="M13" t="s">
        <v>152</v>
      </c>
      <c r="N13" t="s">
        <v>127</v>
      </c>
      <c r="O13" t="s">
        <v>151</v>
      </c>
      <c r="P13">
        <v>2</v>
      </c>
      <c r="Q13" t="s">
        <v>10</v>
      </c>
      <c r="S13" t="s">
        <v>161</v>
      </c>
      <c r="T13" t="s">
        <v>155</v>
      </c>
      <c r="U13" t="s">
        <v>145</v>
      </c>
      <c r="V13">
        <v>4</v>
      </c>
      <c r="W13" t="s">
        <v>5</v>
      </c>
    </row>
    <row r="14" spans="2:23" x14ac:dyDescent="0.45">
      <c r="B14" t="s">
        <v>138</v>
      </c>
      <c r="C14" t="s">
        <v>167</v>
      </c>
      <c r="D14" t="s">
        <v>148</v>
      </c>
      <c r="E14" t="s">
        <v>10</v>
      </c>
      <c r="G14" t="s">
        <v>159</v>
      </c>
      <c r="H14" t="s">
        <v>150</v>
      </c>
      <c r="I14" t="s">
        <v>151</v>
      </c>
      <c r="J14">
        <v>3</v>
      </c>
      <c r="K14" t="s">
        <v>5</v>
      </c>
      <c r="M14" t="s">
        <v>160</v>
      </c>
      <c r="N14" t="s">
        <v>153</v>
      </c>
      <c r="O14" t="s">
        <v>151</v>
      </c>
      <c r="P14">
        <v>3</v>
      </c>
      <c r="Q14" t="s">
        <v>5</v>
      </c>
      <c r="S14" t="s">
        <v>161</v>
      </c>
      <c r="T14" t="s">
        <v>162</v>
      </c>
      <c r="U14" t="s">
        <v>145</v>
      </c>
      <c r="V14">
        <v>4</v>
      </c>
      <c r="W14" t="s">
        <v>5</v>
      </c>
    </row>
    <row r="15" spans="2:23" x14ac:dyDescent="0.45">
      <c r="B15" t="s">
        <v>138</v>
      </c>
      <c r="C15" t="s">
        <v>169</v>
      </c>
      <c r="D15" t="s">
        <v>148</v>
      </c>
      <c r="E15" t="s">
        <v>10</v>
      </c>
      <c r="G15" t="s">
        <v>159</v>
      </c>
      <c r="H15" t="s">
        <v>141</v>
      </c>
      <c r="I15" t="s">
        <v>151</v>
      </c>
      <c r="J15">
        <v>3</v>
      </c>
      <c r="K15" t="s">
        <v>5</v>
      </c>
      <c r="M15" t="s">
        <v>160</v>
      </c>
      <c r="N15" t="s">
        <v>127</v>
      </c>
      <c r="O15" t="s">
        <v>151</v>
      </c>
      <c r="P15">
        <v>3</v>
      </c>
      <c r="Q15" t="s">
        <v>5</v>
      </c>
      <c r="S15" t="s">
        <v>161</v>
      </c>
      <c r="T15" t="s">
        <v>166</v>
      </c>
      <c r="U15" t="s">
        <v>145</v>
      </c>
      <c r="V15">
        <v>4</v>
      </c>
      <c r="W15" t="s">
        <v>5</v>
      </c>
    </row>
    <row r="16" spans="2:23" x14ac:dyDescent="0.45">
      <c r="B16" t="s">
        <v>138</v>
      </c>
      <c r="C16" t="s">
        <v>139</v>
      </c>
      <c r="D16" t="s">
        <v>151</v>
      </c>
      <c r="E16" t="s">
        <v>10</v>
      </c>
      <c r="G16" t="s">
        <v>129</v>
      </c>
      <c r="H16" t="s">
        <v>150</v>
      </c>
      <c r="I16" t="s">
        <v>128</v>
      </c>
      <c r="J16">
        <v>2</v>
      </c>
      <c r="K16" t="s">
        <v>10</v>
      </c>
      <c r="M16" t="s">
        <v>126</v>
      </c>
      <c r="N16" t="s">
        <v>153</v>
      </c>
      <c r="O16" t="s">
        <v>151</v>
      </c>
      <c r="P16">
        <v>3</v>
      </c>
      <c r="Q16" t="s">
        <v>5</v>
      </c>
      <c r="S16" t="s">
        <v>143</v>
      </c>
      <c r="T16" t="s">
        <v>144</v>
      </c>
      <c r="U16" t="s">
        <v>156</v>
      </c>
      <c r="V16">
        <v>1</v>
      </c>
      <c r="W16" t="s">
        <v>10</v>
      </c>
    </row>
    <row r="17" spans="2:23" x14ac:dyDescent="0.45">
      <c r="B17" t="s">
        <v>138</v>
      </c>
      <c r="C17" t="s">
        <v>147</v>
      </c>
      <c r="D17" t="s">
        <v>151</v>
      </c>
      <c r="E17" t="s">
        <v>10</v>
      </c>
      <c r="G17" t="s">
        <v>129</v>
      </c>
      <c r="H17" t="s">
        <v>141</v>
      </c>
      <c r="I17" t="s">
        <v>128</v>
      </c>
      <c r="J17">
        <v>2</v>
      </c>
      <c r="K17" t="s">
        <v>10</v>
      </c>
      <c r="M17" t="s">
        <v>126</v>
      </c>
      <c r="N17" t="s">
        <v>127</v>
      </c>
      <c r="O17" t="s">
        <v>151</v>
      </c>
      <c r="P17">
        <v>3</v>
      </c>
      <c r="Q17" t="s">
        <v>5</v>
      </c>
      <c r="S17" t="s">
        <v>143</v>
      </c>
      <c r="T17" t="s">
        <v>155</v>
      </c>
      <c r="U17" t="s">
        <v>156</v>
      </c>
      <c r="V17">
        <v>1</v>
      </c>
      <c r="W17" t="s">
        <v>10</v>
      </c>
    </row>
    <row r="18" spans="2:23" x14ac:dyDescent="0.45">
      <c r="B18" t="s">
        <v>138</v>
      </c>
      <c r="C18" t="s">
        <v>158</v>
      </c>
      <c r="D18" t="s">
        <v>151</v>
      </c>
      <c r="E18" t="s">
        <v>10</v>
      </c>
      <c r="G18" t="s">
        <v>149</v>
      </c>
      <c r="H18" t="s">
        <v>150</v>
      </c>
      <c r="I18" t="s">
        <v>128</v>
      </c>
      <c r="J18">
        <v>2</v>
      </c>
      <c r="K18" t="s">
        <v>10</v>
      </c>
      <c r="M18" t="s">
        <v>168</v>
      </c>
      <c r="N18" t="s">
        <v>153</v>
      </c>
      <c r="O18" t="s">
        <v>151</v>
      </c>
      <c r="P18">
        <v>3</v>
      </c>
      <c r="Q18" t="s">
        <v>5</v>
      </c>
      <c r="S18" t="s">
        <v>143</v>
      </c>
      <c r="T18" t="s">
        <v>162</v>
      </c>
      <c r="U18" t="s">
        <v>156</v>
      </c>
      <c r="V18">
        <v>2</v>
      </c>
      <c r="W18" t="s">
        <v>10</v>
      </c>
    </row>
    <row r="19" spans="2:23" x14ac:dyDescent="0.45">
      <c r="B19" t="s">
        <v>138</v>
      </c>
      <c r="C19" t="s">
        <v>164</v>
      </c>
      <c r="D19" t="s">
        <v>151</v>
      </c>
      <c r="E19" t="s">
        <v>10</v>
      </c>
      <c r="G19" t="s">
        <v>149</v>
      </c>
      <c r="H19" t="s">
        <v>141</v>
      </c>
      <c r="I19" t="s">
        <v>128</v>
      </c>
      <c r="J19">
        <v>2</v>
      </c>
      <c r="K19" t="s">
        <v>10</v>
      </c>
      <c r="M19" t="s">
        <v>168</v>
      </c>
      <c r="N19" t="s">
        <v>127</v>
      </c>
      <c r="O19" t="s">
        <v>151</v>
      </c>
      <c r="P19">
        <v>3</v>
      </c>
      <c r="Q19" t="s">
        <v>5</v>
      </c>
      <c r="S19" t="s">
        <v>143</v>
      </c>
      <c r="T19" t="s">
        <v>166</v>
      </c>
      <c r="U19" t="s">
        <v>156</v>
      </c>
      <c r="V19">
        <v>3</v>
      </c>
      <c r="W19" t="s">
        <v>5</v>
      </c>
    </row>
    <row r="20" spans="2:23" x14ac:dyDescent="0.45">
      <c r="B20" t="s">
        <v>138</v>
      </c>
      <c r="C20" t="s">
        <v>167</v>
      </c>
      <c r="D20" t="s">
        <v>151</v>
      </c>
      <c r="E20" t="s">
        <v>10</v>
      </c>
      <c r="G20" t="s">
        <v>159</v>
      </c>
      <c r="H20" t="s">
        <v>150</v>
      </c>
      <c r="I20" t="s">
        <v>128</v>
      </c>
      <c r="J20">
        <v>3</v>
      </c>
      <c r="K20" t="s">
        <v>5</v>
      </c>
      <c r="M20" t="s">
        <v>129</v>
      </c>
      <c r="N20" t="s">
        <v>153</v>
      </c>
      <c r="O20" t="s">
        <v>128</v>
      </c>
      <c r="P20">
        <v>2</v>
      </c>
      <c r="Q20" t="s">
        <v>10</v>
      </c>
      <c r="S20" t="s">
        <v>154</v>
      </c>
      <c r="T20" t="s">
        <v>144</v>
      </c>
      <c r="U20" t="s">
        <v>156</v>
      </c>
      <c r="V20">
        <v>1</v>
      </c>
      <c r="W20" t="s">
        <v>10</v>
      </c>
    </row>
    <row r="21" spans="2:23" x14ac:dyDescent="0.45">
      <c r="B21" t="s">
        <v>138</v>
      </c>
      <c r="C21" t="s">
        <v>169</v>
      </c>
      <c r="D21" t="s">
        <v>151</v>
      </c>
      <c r="E21" t="s">
        <v>5</v>
      </c>
      <c r="G21" t="s">
        <v>159</v>
      </c>
      <c r="H21" t="s">
        <v>141</v>
      </c>
      <c r="I21" t="s">
        <v>128</v>
      </c>
      <c r="J21">
        <v>3</v>
      </c>
      <c r="K21" t="s">
        <v>5</v>
      </c>
      <c r="M21" t="s">
        <v>152</v>
      </c>
      <c r="N21" t="s">
        <v>127</v>
      </c>
      <c r="O21" t="s">
        <v>128</v>
      </c>
      <c r="P21">
        <v>3</v>
      </c>
      <c r="Q21" t="s">
        <v>5</v>
      </c>
      <c r="S21" t="s">
        <v>154</v>
      </c>
      <c r="T21" t="s">
        <v>155</v>
      </c>
      <c r="U21" t="s">
        <v>156</v>
      </c>
      <c r="V21">
        <v>2</v>
      </c>
      <c r="W21" t="s">
        <v>10</v>
      </c>
    </row>
    <row r="22" spans="2:23" x14ac:dyDescent="0.45">
      <c r="B22" t="s">
        <v>138</v>
      </c>
      <c r="C22" t="s">
        <v>139</v>
      </c>
      <c r="D22" t="s">
        <v>128</v>
      </c>
      <c r="E22" t="s">
        <v>10</v>
      </c>
      <c r="G22" t="s">
        <v>129</v>
      </c>
      <c r="H22" t="s">
        <v>150</v>
      </c>
      <c r="I22" t="s">
        <v>165</v>
      </c>
      <c r="J22">
        <v>99</v>
      </c>
      <c r="K22" t="s">
        <v>5</v>
      </c>
      <c r="M22" t="s">
        <v>160</v>
      </c>
      <c r="N22" t="s">
        <v>153</v>
      </c>
      <c r="O22" t="s">
        <v>128</v>
      </c>
      <c r="P22">
        <v>3</v>
      </c>
      <c r="Q22" t="s">
        <v>5</v>
      </c>
      <c r="S22" t="s">
        <v>154</v>
      </c>
      <c r="T22" t="s">
        <v>162</v>
      </c>
      <c r="U22" t="s">
        <v>156</v>
      </c>
      <c r="V22">
        <v>3</v>
      </c>
      <c r="W22" t="s">
        <v>5</v>
      </c>
    </row>
    <row r="23" spans="2:23" x14ac:dyDescent="0.45">
      <c r="B23" t="s">
        <v>138</v>
      </c>
      <c r="C23" t="s">
        <v>147</v>
      </c>
      <c r="D23" t="s">
        <v>128</v>
      </c>
      <c r="E23" t="s">
        <v>10</v>
      </c>
      <c r="G23" t="s">
        <v>129</v>
      </c>
      <c r="H23" t="s">
        <v>141</v>
      </c>
      <c r="I23" t="s">
        <v>165</v>
      </c>
      <c r="J23">
        <v>99</v>
      </c>
      <c r="K23" t="s">
        <v>5</v>
      </c>
      <c r="M23" t="s">
        <v>160</v>
      </c>
      <c r="N23" t="s">
        <v>127</v>
      </c>
      <c r="O23" t="s">
        <v>128</v>
      </c>
      <c r="P23">
        <v>3</v>
      </c>
      <c r="Q23" t="s">
        <v>5</v>
      </c>
      <c r="S23" t="s">
        <v>154</v>
      </c>
      <c r="T23" t="s">
        <v>166</v>
      </c>
      <c r="U23" t="s">
        <v>156</v>
      </c>
      <c r="V23">
        <v>4</v>
      </c>
      <c r="W23" t="s">
        <v>5</v>
      </c>
    </row>
    <row r="24" spans="2:23" x14ac:dyDescent="0.45">
      <c r="B24" t="s">
        <v>138</v>
      </c>
      <c r="C24" t="s">
        <v>158</v>
      </c>
      <c r="D24" t="s">
        <v>128</v>
      </c>
      <c r="E24" t="s">
        <v>5</v>
      </c>
      <c r="G24" t="s">
        <v>149</v>
      </c>
      <c r="H24" t="s">
        <v>150</v>
      </c>
      <c r="I24" t="s">
        <v>165</v>
      </c>
      <c r="J24">
        <v>99</v>
      </c>
      <c r="K24" t="s">
        <v>5</v>
      </c>
      <c r="M24" t="s">
        <v>126</v>
      </c>
      <c r="N24" t="s">
        <v>153</v>
      </c>
      <c r="O24" t="s">
        <v>128</v>
      </c>
      <c r="P24">
        <v>3</v>
      </c>
      <c r="Q24" t="s">
        <v>5</v>
      </c>
      <c r="S24" t="s">
        <v>161</v>
      </c>
      <c r="T24" t="s">
        <v>144</v>
      </c>
      <c r="U24" t="s">
        <v>156</v>
      </c>
      <c r="V24">
        <v>2</v>
      </c>
      <c r="W24" t="s">
        <v>10</v>
      </c>
    </row>
    <row r="25" spans="2:23" x14ac:dyDescent="0.45">
      <c r="B25" t="s">
        <v>138</v>
      </c>
      <c r="C25" t="s">
        <v>164</v>
      </c>
      <c r="D25" t="s">
        <v>128</v>
      </c>
      <c r="E25" t="s">
        <v>5</v>
      </c>
      <c r="G25" t="s">
        <v>149</v>
      </c>
      <c r="H25" t="s">
        <v>141</v>
      </c>
      <c r="I25" t="s">
        <v>165</v>
      </c>
      <c r="J25">
        <v>99</v>
      </c>
      <c r="K25" t="s">
        <v>5</v>
      </c>
      <c r="M25" t="s">
        <v>126</v>
      </c>
      <c r="N25" t="s">
        <v>127</v>
      </c>
      <c r="O25" t="s">
        <v>128</v>
      </c>
      <c r="P25">
        <v>3</v>
      </c>
      <c r="Q25" t="s">
        <v>5</v>
      </c>
      <c r="S25" t="s">
        <v>161</v>
      </c>
      <c r="T25" t="s">
        <v>155</v>
      </c>
      <c r="U25" t="s">
        <v>156</v>
      </c>
      <c r="V25">
        <v>3</v>
      </c>
      <c r="W25" t="s">
        <v>5</v>
      </c>
    </row>
    <row r="26" spans="2:23" x14ac:dyDescent="0.45">
      <c r="B26" t="s">
        <v>138</v>
      </c>
      <c r="C26" t="s">
        <v>167</v>
      </c>
      <c r="D26" t="s">
        <v>128</v>
      </c>
      <c r="E26" t="s">
        <v>5</v>
      </c>
      <c r="G26" t="s">
        <v>159</v>
      </c>
      <c r="H26" t="s">
        <v>150</v>
      </c>
      <c r="I26" t="s">
        <v>165</v>
      </c>
      <c r="J26">
        <v>99</v>
      </c>
      <c r="K26" t="s">
        <v>5</v>
      </c>
      <c r="M26" t="s">
        <v>168</v>
      </c>
      <c r="N26" t="s">
        <v>153</v>
      </c>
      <c r="O26" t="s">
        <v>128</v>
      </c>
      <c r="P26">
        <v>3</v>
      </c>
      <c r="Q26" t="s">
        <v>5</v>
      </c>
      <c r="S26" t="s">
        <v>161</v>
      </c>
      <c r="T26" t="s">
        <v>162</v>
      </c>
      <c r="U26" t="s">
        <v>156</v>
      </c>
      <c r="V26">
        <v>4</v>
      </c>
      <c r="W26" t="s">
        <v>5</v>
      </c>
    </row>
    <row r="27" spans="2:23" x14ac:dyDescent="0.45">
      <c r="B27" t="s">
        <v>138</v>
      </c>
      <c r="C27" t="s">
        <v>169</v>
      </c>
      <c r="D27" t="s">
        <v>128</v>
      </c>
      <c r="E27" t="s">
        <v>5</v>
      </c>
      <c r="G27" t="s">
        <v>159</v>
      </c>
      <c r="H27" t="s">
        <v>141</v>
      </c>
      <c r="I27" t="s">
        <v>165</v>
      </c>
      <c r="J27">
        <v>99</v>
      </c>
      <c r="K27" t="s">
        <v>5</v>
      </c>
      <c r="M27" t="s">
        <v>168</v>
      </c>
      <c r="N27" t="s">
        <v>127</v>
      </c>
      <c r="O27" t="s">
        <v>128</v>
      </c>
      <c r="P27">
        <v>3</v>
      </c>
      <c r="Q27" t="s">
        <v>5</v>
      </c>
      <c r="S27" t="s">
        <v>161</v>
      </c>
      <c r="T27" t="s">
        <v>166</v>
      </c>
      <c r="U27" t="s">
        <v>156</v>
      </c>
      <c r="V27">
        <v>4</v>
      </c>
      <c r="W27" t="s">
        <v>5</v>
      </c>
    </row>
    <row r="28" spans="2:23" x14ac:dyDescent="0.45">
      <c r="B28" t="s">
        <v>138</v>
      </c>
      <c r="C28" t="s">
        <v>174</v>
      </c>
      <c r="D28" t="s">
        <v>165</v>
      </c>
      <c r="E28" t="s">
        <v>5</v>
      </c>
      <c r="M28" t="s">
        <v>129</v>
      </c>
      <c r="N28" t="s">
        <v>153</v>
      </c>
      <c r="O28" t="s">
        <v>165</v>
      </c>
      <c r="P28">
        <v>99</v>
      </c>
      <c r="Q28" t="s">
        <v>5</v>
      </c>
    </row>
    <row r="29" spans="2:23" x14ac:dyDescent="0.45">
      <c r="B29" t="s">
        <v>157</v>
      </c>
      <c r="C29" t="s">
        <v>139</v>
      </c>
      <c r="D29" t="s">
        <v>140</v>
      </c>
      <c r="E29" t="s">
        <v>10</v>
      </c>
      <c r="M29" t="s">
        <v>152</v>
      </c>
      <c r="N29" t="s">
        <v>127</v>
      </c>
      <c r="O29" t="s">
        <v>165</v>
      </c>
      <c r="P29">
        <v>99</v>
      </c>
      <c r="Q29" t="s">
        <v>5</v>
      </c>
    </row>
    <row r="30" spans="2:23" x14ac:dyDescent="0.45">
      <c r="B30" t="s">
        <v>157</v>
      </c>
      <c r="C30" t="s">
        <v>147</v>
      </c>
      <c r="D30" t="s">
        <v>140</v>
      </c>
      <c r="E30" t="s">
        <v>10</v>
      </c>
      <c r="M30" t="s">
        <v>160</v>
      </c>
      <c r="N30" t="s">
        <v>153</v>
      </c>
      <c r="O30" t="s">
        <v>165</v>
      </c>
      <c r="P30">
        <v>99</v>
      </c>
      <c r="Q30" t="s">
        <v>5</v>
      </c>
    </row>
    <row r="31" spans="2:23" x14ac:dyDescent="0.45">
      <c r="B31" t="s">
        <v>157</v>
      </c>
      <c r="C31" t="s">
        <v>158</v>
      </c>
      <c r="D31" t="s">
        <v>140</v>
      </c>
      <c r="E31" t="s">
        <v>10</v>
      </c>
      <c r="M31" t="s">
        <v>160</v>
      </c>
      <c r="N31" t="s">
        <v>127</v>
      </c>
      <c r="O31" t="s">
        <v>165</v>
      </c>
      <c r="P31">
        <v>99</v>
      </c>
      <c r="Q31" t="s">
        <v>5</v>
      </c>
    </row>
    <row r="32" spans="2:23" x14ac:dyDescent="0.45">
      <c r="B32" t="s">
        <v>157</v>
      </c>
      <c r="C32" t="s">
        <v>164</v>
      </c>
      <c r="D32" t="s">
        <v>140</v>
      </c>
      <c r="E32" t="s">
        <v>10</v>
      </c>
      <c r="M32" t="s">
        <v>126</v>
      </c>
      <c r="N32" t="s">
        <v>153</v>
      </c>
      <c r="O32" t="s">
        <v>165</v>
      </c>
      <c r="P32">
        <v>99</v>
      </c>
      <c r="Q32" t="s">
        <v>5</v>
      </c>
    </row>
    <row r="33" spans="2:17" x14ac:dyDescent="0.45">
      <c r="B33" t="s">
        <v>157</v>
      </c>
      <c r="C33" t="s">
        <v>167</v>
      </c>
      <c r="D33" t="s">
        <v>140</v>
      </c>
      <c r="E33" t="s">
        <v>10</v>
      </c>
      <c r="M33" t="s">
        <v>126</v>
      </c>
      <c r="N33" t="s">
        <v>127</v>
      </c>
      <c r="O33" t="s">
        <v>165</v>
      </c>
      <c r="P33">
        <v>99</v>
      </c>
      <c r="Q33" t="s">
        <v>5</v>
      </c>
    </row>
    <row r="34" spans="2:17" x14ac:dyDescent="0.45">
      <c r="B34" t="s">
        <v>157</v>
      </c>
      <c r="C34" t="s">
        <v>169</v>
      </c>
      <c r="D34" t="s">
        <v>140</v>
      </c>
      <c r="E34" t="s">
        <v>10</v>
      </c>
      <c r="M34" t="s">
        <v>168</v>
      </c>
      <c r="N34" t="s">
        <v>153</v>
      </c>
      <c r="O34" t="s">
        <v>165</v>
      </c>
      <c r="P34">
        <v>99</v>
      </c>
      <c r="Q34" t="s">
        <v>5</v>
      </c>
    </row>
    <row r="35" spans="2:17" x14ac:dyDescent="0.45">
      <c r="B35" t="s">
        <v>157</v>
      </c>
      <c r="C35" t="s">
        <v>139</v>
      </c>
      <c r="D35" t="s">
        <v>148</v>
      </c>
      <c r="E35" t="s">
        <v>10</v>
      </c>
      <c r="M35" t="s">
        <v>168</v>
      </c>
      <c r="N35" t="s">
        <v>127</v>
      </c>
      <c r="O35" t="s">
        <v>165</v>
      </c>
      <c r="P35">
        <v>99</v>
      </c>
      <c r="Q35" t="s">
        <v>5</v>
      </c>
    </row>
    <row r="36" spans="2:17" x14ac:dyDescent="0.45">
      <c r="B36" t="s">
        <v>157</v>
      </c>
      <c r="C36" t="s">
        <v>147</v>
      </c>
      <c r="D36" t="s">
        <v>148</v>
      </c>
      <c r="E36" t="s">
        <v>10</v>
      </c>
    </row>
    <row r="37" spans="2:17" x14ac:dyDescent="0.45">
      <c r="B37" t="s">
        <v>157</v>
      </c>
      <c r="C37" t="s">
        <v>158</v>
      </c>
      <c r="D37" t="s">
        <v>148</v>
      </c>
      <c r="E37" t="s">
        <v>10</v>
      </c>
    </row>
    <row r="38" spans="2:17" x14ac:dyDescent="0.45">
      <c r="B38" t="s">
        <v>157</v>
      </c>
      <c r="C38" t="s">
        <v>164</v>
      </c>
      <c r="D38" t="s">
        <v>148</v>
      </c>
      <c r="E38" t="s">
        <v>5</v>
      </c>
    </row>
    <row r="39" spans="2:17" x14ac:dyDescent="0.45">
      <c r="B39" t="s">
        <v>157</v>
      </c>
      <c r="C39" t="s">
        <v>167</v>
      </c>
      <c r="D39" t="s">
        <v>148</v>
      </c>
      <c r="E39" t="s">
        <v>5</v>
      </c>
    </row>
    <row r="40" spans="2:17" x14ac:dyDescent="0.45">
      <c r="B40" t="s">
        <v>157</v>
      </c>
      <c r="C40" t="s">
        <v>169</v>
      </c>
      <c r="D40" t="s">
        <v>148</v>
      </c>
      <c r="E40" t="s">
        <v>5</v>
      </c>
    </row>
    <row r="41" spans="2:17" x14ac:dyDescent="0.45">
      <c r="B41" t="s">
        <v>157</v>
      </c>
      <c r="C41" t="s">
        <v>139</v>
      </c>
      <c r="D41" t="s">
        <v>151</v>
      </c>
      <c r="E41" t="s">
        <v>10</v>
      </c>
    </row>
    <row r="42" spans="2:17" x14ac:dyDescent="0.45">
      <c r="B42" t="s">
        <v>157</v>
      </c>
      <c r="C42" t="s">
        <v>147</v>
      </c>
      <c r="D42" t="s">
        <v>151</v>
      </c>
      <c r="E42" t="s">
        <v>10</v>
      </c>
    </row>
    <row r="43" spans="2:17" x14ac:dyDescent="0.45">
      <c r="B43" t="s">
        <v>157</v>
      </c>
      <c r="C43" t="s">
        <v>158</v>
      </c>
      <c r="D43" t="s">
        <v>151</v>
      </c>
      <c r="E43" t="s">
        <v>10</v>
      </c>
    </row>
    <row r="44" spans="2:17" x14ac:dyDescent="0.45">
      <c r="B44" t="s">
        <v>157</v>
      </c>
      <c r="C44" t="s">
        <v>164</v>
      </c>
      <c r="D44" t="s">
        <v>151</v>
      </c>
      <c r="E44" t="s">
        <v>5</v>
      </c>
    </row>
    <row r="45" spans="2:17" x14ac:dyDescent="0.45">
      <c r="B45" t="s">
        <v>157</v>
      </c>
      <c r="C45" t="s">
        <v>167</v>
      </c>
      <c r="D45" t="s">
        <v>151</v>
      </c>
      <c r="E45" t="s">
        <v>5</v>
      </c>
    </row>
    <row r="46" spans="2:17" x14ac:dyDescent="0.45">
      <c r="B46" t="s">
        <v>157</v>
      </c>
      <c r="C46" t="s">
        <v>169</v>
      </c>
      <c r="D46" t="s">
        <v>151</v>
      </c>
      <c r="E46" t="s">
        <v>5</v>
      </c>
    </row>
    <row r="47" spans="2:17" x14ac:dyDescent="0.45">
      <c r="B47" t="s">
        <v>157</v>
      </c>
      <c r="C47" t="s">
        <v>139</v>
      </c>
      <c r="D47" t="s">
        <v>128</v>
      </c>
      <c r="E47" t="s">
        <v>10</v>
      </c>
    </row>
    <row r="48" spans="2:17" x14ac:dyDescent="0.45">
      <c r="B48" t="s">
        <v>157</v>
      </c>
      <c r="C48" t="s">
        <v>147</v>
      </c>
      <c r="D48" t="s">
        <v>128</v>
      </c>
      <c r="E48" t="s">
        <v>5</v>
      </c>
    </row>
    <row r="49" spans="2:5" x14ac:dyDescent="0.45">
      <c r="B49" t="s">
        <v>157</v>
      </c>
      <c r="C49" t="s">
        <v>158</v>
      </c>
      <c r="D49" t="s">
        <v>128</v>
      </c>
      <c r="E49" t="s">
        <v>5</v>
      </c>
    </row>
    <row r="50" spans="2:5" x14ac:dyDescent="0.45">
      <c r="B50" t="s">
        <v>157</v>
      </c>
      <c r="C50" t="s">
        <v>164</v>
      </c>
      <c r="D50" t="s">
        <v>128</v>
      </c>
      <c r="E50" t="s">
        <v>5</v>
      </c>
    </row>
    <row r="51" spans="2:5" x14ac:dyDescent="0.45">
      <c r="B51" t="s">
        <v>157</v>
      </c>
      <c r="C51" t="s">
        <v>167</v>
      </c>
      <c r="D51" t="s">
        <v>128</v>
      </c>
      <c r="E51" t="s">
        <v>5</v>
      </c>
    </row>
    <row r="52" spans="2:5" x14ac:dyDescent="0.45">
      <c r="B52" t="s">
        <v>157</v>
      </c>
      <c r="C52" t="s">
        <v>169</v>
      </c>
      <c r="D52" t="s">
        <v>128</v>
      </c>
      <c r="E52" t="s">
        <v>5</v>
      </c>
    </row>
    <row r="53" spans="2:5" x14ac:dyDescent="0.45">
      <c r="B53" t="s">
        <v>157</v>
      </c>
      <c r="C53" t="s">
        <v>174</v>
      </c>
      <c r="D53" t="s">
        <v>165</v>
      </c>
      <c r="E53" t="s">
        <v>5</v>
      </c>
    </row>
    <row r="54" spans="2:5" x14ac:dyDescent="0.45">
      <c r="B54" t="s">
        <v>146</v>
      </c>
      <c r="C54" t="s">
        <v>139</v>
      </c>
      <c r="D54" t="s">
        <v>140</v>
      </c>
      <c r="E54" t="s">
        <v>10</v>
      </c>
    </row>
    <row r="55" spans="2:5" x14ac:dyDescent="0.45">
      <c r="B55" t="s">
        <v>146</v>
      </c>
      <c r="C55" t="s">
        <v>147</v>
      </c>
      <c r="D55" t="s">
        <v>140</v>
      </c>
      <c r="E55" t="s">
        <v>10</v>
      </c>
    </row>
    <row r="56" spans="2:5" x14ac:dyDescent="0.45">
      <c r="B56" t="s">
        <v>146</v>
      </c>
      <c r="C56" t="s">
        <v>158</v>
      </c>
      <c r="D56" t="s">
        <v>140</v>
      </c>
      <c r="E56" t="s">
        <v>10</v>
      </c>
    </row>
    <row r="57" spans="2:5" x14ac:dyDescent="0.45">
      <c r="B57" t="s">
        <v>146</v>
      </c>
      <c r="C57" t="s">
        <v>164</v>
      </c>
      <c r="D57" t="s">
        <v>140</v>
      </c>
      <c r="E57" t="s">
        <v>10</v>
      </c>
    </row>
    <row r="58" spans="2:5" x14ac:dyDescent="0.45">
      <c r="B58" t="s">
        <v>146</v>
      </c>
      <c r="C58" t="s">
        <v>167</v>
      </c>
      <c r="D58" t="s">
        <v>140</v>
      </c>
      <c r="E58" t="s">
        <v>10</v>
      </c>
    </row>
    <row r="59" spans="2:5" x14ac:dyDescent="0.45">
      <c r="B59" t="s">
        <v>146</v>
      </c>
      <c r="C59" t="s">
        <v>169</v>
      </c>
      <c r="D59" t="s">
        <v>140</v>
      </c>
      <c r="E59" t="s">
        <v>10</v>
      </c>
    </row>
    <row r="60" spans="2:5" x14ac:dyDescent="0.45">
      <c r="B60" t="s">
        <v>146</v>
      </c>
      <c r="C60" t="s">
        <v>139</v>
      </c>
      <c r="D60" t="s">
        <v>148</v>
      </c>
      <c r="E60" t="s">
        <v>10</v>
      </c>
    </row>
    <row r="61" spans="2:5" x14ac:dyDescent="0.45">
      <c r="B61" t="s">
        <v>146</v>
      </c>
      <c r="C61" t="s">
        <v>147</v>
      </c>
      <c r="D61" t="s">
        <v>148</v>
      </c>
      <c r="E61" t="s">
        <v>10</v>
      </c>
    </row>
    <row r="62" spans="2:5" x14ac:dyDescent="0.45">
      <c r="B62" t="s">
        <v>146</v>
      </c>
      <c r="C62" t="s">
        <v>158</v>
      </c>
      <c r="D62" t="s">
        <v>148</v>
      </c>
      <c r="E62" t="s">
        <v>10</v>
      </c>
    </row>
    <row r="63" spans="2:5" x14ac:dyDescent="0.45">
      <c r="B63" t="s">
        <v>146</v>
      </c>
      <c r="C63" t="s">
        <v>164</v>
      </c>
      <c r="D63" t="s">
        <v>148</v>
      </c>
      <c r="E63" t="s">
        <v>10</v>
      </c>
    </row>
    <row r="64" spans="2:5" x14ac:dyDescent="0.45">
      <c r="B64" t="s">
        <v>146</v>
      </c>
      <c r="C64" t="s">
        <v>167</v>
      </c>
      <c r="D64" t="s">
        <v>148</v>
      </c>
      <c r="E64" t="s">
        <v>5</v>
      </c>
    </row>
    <row r="65" spans="2:5" x14ac:dyDescent="0.45">
      <c r="B65" t="s">
        <v>146</v>
      </c>
      <c r="C65" t="s">
        <v>169</v>
      </c>
      <c r="D65" t="s">
        <v>148</v>
      </c>
      <c r="E65" t="s">
        <v>5</v>
      </c>
    </row>
    <row r="66" spans="2:5" x14ac:dyDescent="0.45">
      <c r="B66" t="s">
        <v>146</v>
      </c>
      <c r="C66" t="s">
        <v>139</v>
      </c>
      <c r="D66" t="s">
        <v>151</v>
      </c>
      <c r="E66" t="s">
        <v>10</v>
      </c>
    </row>
    <row r="67" spans="2:5" x14ac:dyDescent="0.45">
      <c r="B67" t="s">
        <v>146</v>
      </c>
      <c r="C67" t="s">
        <v>147</v>
      </c>
      <c r="D67" t="s">
        <v>151</v>
      </c>
      <c r="E67" t="s">
        <v>10</v>
      </c>
    </row>
    <row r="68" spans="2:5" x14ac:dyDescent="0.45">
      <c r="B68" t="s">
        <v>146</v>
      </c>
      <c r="C68" t="s">
        <v>158</v>
      </c>
      <c r="D68" t="s">
        <v>151</v>
      </c>
      <c r="E68" t="s">
        <v>10</v>
      </c>
    </row>
    <row r="69" spans="2:5" x14ac:dyDescent="0.45">
      <c r="B69" t="s">
        <v>146</v>
      </c>
      <c r="C69" t="s">
        <v>164</v>
      </c>
      <c r="D69" t="s">
        <v>151</v>
      </c>
      <c r="E69" t="s">
        <v>10</v>
      </c>
    </row>
    <row r="70" spans="2:5" x14ac:dyDescent="0.45">
      <c r="B70" t="s">
        <v>146</v>
      </c>
      <c r="C70" t="s">
        <v>167</v>
      </c>
      <c r="D70" t="s">
        <v>151</v>
      </c>
      <c r="E70" t="s">
        <v>5</v>
      </c>
    </row>
    <row r="71" spans="2:5" x14ac:dyDescent="0.45">
      <c r="B71" t="s">
        <v>146</v>
      </c>
      <c r="C71" t="s">
        <v>169</v>
      </c>
      <c r="D71" t="s">
        <v>151</v>
      </c>
      <c r="E71" t="s">
        <v>5</v>
      </c>
    </row>
    <row r="72" spans="2:5" x14ac:dyDescent="0.45">
      <c r="B72" t="s">
        <v>146</v>
      </c>
      <c r="C72" t="s">
        <v>139</v>
      </c>
      <c r="D72" t="s">
        <v>128</v>
      </c>
      <c r="E72" t="s">
        <v>10</v>
      </c>
    </row>
    <row r="73" spans="2:5" x14ac:dyDescent="0.45">
      <c r="B73" t="s">
        <v>146</v>
      </c>
      <c r="C73" t="s">
        <v>147</v>
      </c>
      <c r="D73" t="s">
        <v>128</v>
      </c>
      <c r="E73" t="s">
        <v>10</v>
      </c>
    </row>
    <row r="74" spans="2:5" x14ac:dyDescent="0.45">
      <c r="B74" t="s">
        <v>146</v>
      </c>
      <c r="C74" t="s">
        <v>158</v>
      </c>
      <c r="D74" t="s">
        <v>128</v>
      </c>
      <c r="E74" t="s">
        <v>10</v>
      </c>
    </row>
    <row r="75" spans="2:5" x14ac:dyDescent="0.45">
      <c r="B75" t="s">
        <v>146</v>
      </c>
      <c r="C75" t="s">
        <v>164</v>
      </c>
      <c r="D75" t="s">
        <v>128</v>
      </c>
      <c r="E75" t="s">
        <v>5</v>
      </c>
    </row>
    <row r="76" spans="2:5" x14ac:dyDescent="0.45">
      <c r="B76" t="s">
        <v>146</v>
      </c>
      <c r="C76" t="s">
        <v>167</v>
      </c>
      <c r="D76" t="s">
        <v>128</v>
      </c>
      <c r="E76" t="s">
        <v>5</v>
      </c>
    </row>
    <row r="77" spans="2:5" x14ac:dyDescent="0.45">
      <c r="B77" t="s">
        <v>146</v>
      </c>
      <c r="C77" t="s">
        <v>169</v>
      </c>
      <c r="D77" t="s">
        <v>128</v>
      </c>
      <c r="E77" t="s">
        <v>5</v>
      </c>
    </row>
    <row r="78" spans="2:5" x14ac:dyDescent="0.45">
      <c r="B78" t="s">
        <v>146</v>
      </c>
      <c r="C78" t="s">
        <v>174</v>
      </c>
      <c r="D78" t="s">
        <v>165</v>
      </c>
      <c r="E78" t="s">
        <v>5</v>
      </c>
    </row>
    <row r="79" spans="2:5" x14ac:dyDescent="0.45">
      <c r="B79" t="s">
        <v>163</v>
      </c>
      <c r="C79" t="s">
        <v>174</v>
      </c>
      <c r="E79" t="s">
        <v>5</v>
      </c>
    </row>
  </sheetData>
  <sheetProtection algorithmName="SHA-512" hashValue="px+1M+qBqDXcq0qezOrRVNkqCv7nV3kko1yYo6W/ES9fZ8Frykl16UolHgVdZJD7uM8yx9xnrQ4km5Ykhl2Lmw==" saltValue="zIqaMKQCLsOZ3fILXM5ARQ==" spinCount="100000" sheet="1" objects="1" scenarios="1"/>
  <phoneticPr fontId="1" type="noConversion"/>
  <pageMargins left="0.7" right="0.7" top="0.75" bottom="0.75" header="0.3" footer="0.3"/>
  <legacyDrawing r:id="rId1"/>
  <tableParts count="4">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56b622d-0632-496a-8989-143ddfbea7e6">
      <Terms xmlns="http://schemas.microsoft.com/office/infopath/2007/PartnerControls"/>
    </lcf76f155ced4ddcb4097134ff3c332f>
    <TaxCatchAll xmlns="36544517-e322-4556-8d2b-b373dabd400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1C19D1ACAB10A7458CB482653CB03032" ma:contentTypeVersion="15" ma:contentTypeDescription="Create a new document." ma:contentTypeScope="" ma:versionID="acd8507764453cd1bb79ee5502d65c27">
  <xsd:schema xmlns:xsd="http://www.w3.org/2001/XMLSchema" xmlns:xs="http://www.w3.org/2001/XMLSchema" xmlns:p="http://schemas.microsoft.com/office/2006/metadata/properties" xmlns:ns2="256b622d-0632-496a-8989-143ddfbea7e6" xmlns:ns3="36544517-e322-4556-8d2b-b373dabd4003" targetNamespace="http://schemas.microsoft.com/office/2006/metadata/properties" ma:root="true" ma:fieldsID="04a94c0253fdd8348fa42fd8c119f2cc" ns2:_="" ns3:_="">
    <xsd:import namespace="256b622d-0632-496a-8989-143ddfbea7e6"/>
    <xsd:import namespace="36544517-e322-4556-8d2b-b373dabd400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ObjectDetectorVersions" minOccurs="0"/>
                <xsd:element ref="ns3:SharedWithUsers" minOccurs="0"/>
                <xsd:element ref="ns3:SharedWithDetail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6b622d-0632-496a-8989-143ddfbea7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f25c9f89-7c4d-4bde-82fe-985a4f0c2f5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544517-e322-4556-8d2b-b373dabd400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6df16386-ace3-4561-a905-bb9d736bffe2}" ma:internalName="TaxCatchAll" ma:showField="CatchAllData" ma:web="36544517-e322-4556-8d2b-b373dabd400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4B931A-0BAA-407E-9E42-0A8B52F1EA63}">
  <ds:schemaRefs>
    <ds:schemaRef ds:uri="http://schemas.microsoft.com/DataMashup"/>
  </ds:schemaRefs>
</ds:datastoreItem>
</file>

<file path=customXml/itemProps2.xml><?xml version="1.0" encoding="utf-8"?>
<ds:datastoreItem xmlns:ds="http://schemas.openxmlformats.org/officeDocument/2006/customXml" ds:itemID="{1EFBBCA7-F41E-4079-8D09-F9F651A1482D}">
  <ds:schemaRefs>
    <ds:schemaRef ds:uri="http://schemas.microsoft.com/office/2006/metadata/properties"/>
    <ds:schemaRef ds:uri="http://schemas.microsoft.com/office/infopath/2007/PartnerControls"/>
    <ds:schemaRef ds:uri="256b622d-0632-496a-8989-143ddfbea7e6"/>
    <ds:schemaRef ds:uri="36544517-e322-4556-8d2b-b373dabd4003"/>
  </ds:schemaRefs>
</ds:datastoreItem>
</file>

<file path=customXml/itemProps3.xml><?xml version="1.0" encoding="utf-8"?>
<ds:datastoreItem xmlns:ds="http://schemas.openxmlformats.org/officeDocument/2006/customXml" ds:itemID="{AE38EA09-8C8A-4DB7-8DDB-817D3F199AEE}">
  <ds:schemaRefs>
    <ds:schemaRef ds:uri="http://schemas.microsoft.com/sharepoint/v3/contenttype/forms"/>
  </ds:schemaRefs>
</ds:datastoreItem>
</file>

<file path=customXml/itemProps4.xml><?xml version="1.0" encoding="utf-8"?>
<ds:datastoreItem xmlns:ds="http://schemas.openxmlformats.org/officeDocument/2006/customXml" ds:itemID="{C6806134-385E-42E9-A226-92E83F67A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6b622d-0632-496a-8989-143ddfbea7e6"/>
    <ds:schemaRef ds:uri="36544517-e322-4556-8d2b-b373dabd4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README</vt:lpstr>
      <vt:lpstr>LTS Data Input</vt:lpstr>
      <vt:lpstr>Report</vt:lpstr>
      <vt:lpstr>Pulldown</vt:lpstr>
      <vt:lpstr>Lookup</vt:lpstr>
      <vt:lpstr>BIKE_LANE_WITH_A_PARKING_LANE</vt:lpstr>
      <vt:lpstr>BIKE_LANE_WITH_NO_PARKING_LANE</vt:lpstr>
      <vt:lpstr>BIKES_IN_MIXED_TRAFFIC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Eiji Toda</dc:creator>
  <cp:keywords/>
  <dc:description/>
  <cp:lastModifiedBy>Neha Chinwalla</cp:lastModifiedBy>
  <cp:revision/>
  <cp:lastPrinted>2025-08-04T16:02:55Z</cp:lastPrinted>
  <dcterms:created xsi:type="dcterms:W3CDTF">2021-02-04T18:25:17Z</dcterms:created>
  <dcterms:modified xsi:type="dcterms:W3CDTF">2025-08-04T16:03:56Z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0x0101001C19D1ACAB10A7458CB482653CB03032</vt:lpwstr>
  </property>
  <property fmtid="{D5CDD505-2E9C-101B-9397-08002B2CF9AE}" pid="3" name="MediaServiceImageTags">
    <vt:lpwstr/>
  </property>
</Properties>
</file>